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workbookProtection lockStructure="1"/>
  <bookViews>
    <workbookView xWindow="-15" yWindow="3990" windowWidth="20460" windowHeight="4050" firstSheet="1" activeTab="1"/>
  </bookViews>
  <sheets>
    <sheet name="EDOS" sheetId="4" state="hidden" r:id="rId1"/>
    <sheet name="RPP_2015" sheetId="6" r:id="rId2"/>
    <sheet name="FIGURAS_ENERO" sheetId="11" r:id="rId3"/>
    <sheet name="FIGURAS_FEBRERO" sheetId="12" r:id="rId4"/>
    <sheet name="FIGURAS_MARZO" sheetId="7" r:id="rId5"/>
  </sheets>
  <definedNames>
    <definedName name="PERIODOS">EDOS!$D$6:$D$17</definedName>
  </definedNames>
  <calcPr calcId="114210"/>
</workbook>
</file>

<file path=xl/calcChain.xml><?xml version="1.0" encoding="utf-8"?>
<calcChain xmlns="http://schemas.openxmlformats.org/spreadsheetml/2006/main">
  <c r="F58" i="7"/>
  <c r="F57"/>
  <c r="F61" i="12"/>
  <c r="F57"/>
  <c r="H19"/>
  <c r="H21"/>
  <c r="H14"/>
  <c r="F46" i="6"/>
  <c r="E46"/>
  <c r="C4"/>
  <c r="E14" i="11"/>
  <c r="E14" i="12"/>
  <c r="G14"/>
  <c r="E15" i="11"/>
  <c r="G15"/>
  <c r="E16"/>
  <c r="G16"/>
  <c r="E17"/>
  <c r="G17"/>
  <c r="E18"/>
  <c r="E18" i="12"/>
  <c r="G18"/>
  <c r="E19" i="11"/>
  <c r="G19"/>
  <c r="E20"/>
  <c r="G20"/>
  <c r="E21"/>
  <c r="E21" i="12"/>
  <c r="G21"/>
  <c r="E22" i="11"/>
  <c r="G22"/>
  <c r="E23"/>
  <c r="E23" i="12"/>
  <c r="G23"/>
  <c r="E24" i="11"/>
  <c r="G24"/>
  <c r="E13"/>
  <c r="E13" i="12"/>
  <c r="G13"/>
  <c r="E79"/>
  <c r="F79"/>
  <c r="E79" i="11"/>
  <c r="F79" i="7"/>
  <c r="E79"/>
  <c r="F79" i="11"/>
  <c r="F62" i="12"/>
  <c r="E62"/>
  <c r="F50"/>
  <c r="E50"/>
  <c r="F37"/>
  <c r="E37"/>
  <c r="H25"/>
  <c r="F25"/>
  <c r="D7"/>
  <c r="C7"/>
  <c r="F62" i="11"/>
  <c r="E62"/>
  <c r="F50"/>
  <c r="E50"/>
  <c r="F37"/>
  <c r="E37"/>
  <c r="H25"/>
  <c r="F25"/>
  <c r="G21"/>
  <c r="G18"/>
  <c r="G14"/>
  <c r="D7"/>
  <c r="C7"/>
  <c r="G13"/>
  <c r="G23"/>
  <c r="G25"/>
  <c r="E19" i="12"/>
  <c r="G19"/>
  <c r="E15"/>
  <c r="G15"/>
  <c r="E22"/>
  <c r="G22"/>
  <c r="E17"/>
  <c r="G17"/>
  <c r="E24"/>
  <c r="G24"/>
  <c r="E20"/>
  <c r="G20"/>
  <c r="E16"/>
  <c r="G16"/>
  <c r="E25" i="11"/>
  <c r="G25" i="12"/>
  <c r="E25"/>
  <c r="F62" i="7"/>
  <c r="E62"/>
  <c r="E50"/>
  <c r="F50"/>
  <c r="H25"/>
  <c r="F25"/>
  <c r="F37"/>
  <c r="E37"/>
  <c r="G24"/>
  <c r="G23"/>
  <c r="G22"/>
  <c r="G21"/>
  <c r="G20"/>
  <c r="G19"/>
  <c r="G18"/>
  <c r="G17"/>
  <c r="G16"/>
  <c r="G15"/>
  <c r="G14"/>
  <c r="G13"/>
  <c r="G25"/>
  <c r="E25"/>
  <c r="C7"/>
  <c r="H71" i="6"/>
  <c r="F71"/>
  <c r="E71"/>
  <c r="D71"/>
  <c r="H43"/>
  <c r="F43"/>
  <c r="E43"/>
  <c r="D43"/>
  <c r="F48"/>
  <c r="E48"/>
  <c r="D48"/>
  <c r="C48"/>
  <c r="I47"/>
  <c r="G47"/>
  <c r="H47"/>
  <c r="I48"/>
  <c r="G48"/>
  <c r="H72"/>
  <c r="H74"/>
  <c r="H76"/>
  <c r="H75"/>
  <c r="H73"/>
  <c r="H46"/>
  <c r="H45"/>
  <c r="H44"/>
  <c r="H77"/>
  <c r="F77"/>
  <c r="E77"/>
  <c r="D77"/>
  <c r="C77"/>
  <c r="H48"/>
  <c r="I46"/>
  <c r="G46"/>
  <c r="I45"/>
  <c r="G45"/>
  <c r="I44"/>
  <c r="G44"/>
  <c r="I76"/>
  <c r="G76"/>
  <c r="I75"/>
  <c r="G75"/>
  <c r="I74"/>
  <c r="G74"/>
  <c r="I73"/>
  <c r="G73"/>
  <c r="I72"/>
  <c r="G72"/>
  <c r="J16"/>
  <c r="J15"/>
  <c r="J14"/>
  <c r="J13"/>
</calcChain>
</file>

<file path=xl/sharedStrings.xml><?xml version="1.0" encoding="utf-8"?>
<sst xmlns="http://schemas.openxmlformats.org/spreadsheetml/2006/main" count="389" uniqueCount="150">
  <si>
    <t>ALFABETIZACIÓN</t>
  </si>
  <si>
    <t>INICIAL</t>
  </si>
  <si>
    <t>INTERMEDIO</t>
  </si>
  <si>
    <t>AVANZADO</t>
  </si>
  <si>
    <t>LOGRO</t>
  </si>
  <si>
    <t>META</t>
  </si>
  <si>
    <t>NIVELES</t>
  </si>
  <si>
    <t>PRESUPUESTO</t>
  </si>
  <si>
    <t>AGUASCALIENTES</t>
  </si>
  <si>
    <t>BAJA CALIFORNIA</t>
  </si>
  <si>
    <t>BAJA CALIFORNIA SUR</t>
  </si>
  <si>
    <t>CAMPECHE</t>
  </si>
  <si>
    <t>COAHUILA</t>
  </si>
  <si>
    <t>COLIMA</t>
  </si>
  <si>
    <t>CHIAPAS</t>
  </si>
  <si>
    <t>CHIHUAHUA</t>
  </si>
  <si>
    <t>DISTRITO FEDERAL</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</si>
  <si>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</si>
  <si>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</si>
  <si>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</si>
  <si>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</si>
  <si>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</si>
  <si>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</si>
  <si>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</si>
  <si>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</si>
  <si>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</si>
  <si>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</si>
  <si>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</si>
  <si>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</si>
  <si>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</si>
  <si>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</si>
  <si>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</si>
  <si>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</si>
  <si>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</si>
  <si>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</si>
  <si>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</si>
  <si>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</si>
  <si>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</si>
  <si>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</si>
  <si>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</si>
  <si>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ESTADO:</t>
  </si>
  <si>
    <t>MES:</t>
  </si>
  <si>
    <t>ENERO</t>
  </si>
  <si>
    <t>INCORPORADOS Y REINCOMPORADOS AL PERIODO</t>
  </si>
  <si>
    <t>ACTIVOS</t>
  </si>
  <si>
    <t>UCN'S</t>
  </si>
  <si>
    <t>METAS</t>
  </si>
  <si>
    <t>PRESUPUESTO RAMO 11</t>
  </si>
  <si>
    <t>PRESUPUESTO RAMO 33</t>
  </si>
  <si>
    <t>ANUAL</t>
  </si>
  <si>
    <t>LOGRO + INCORPORACION</t>
  </si>
  <si>
    <t>%</t>
  </si>
  <si>
    <t>EJERCIDO+COMP</t>
  </si>
  <si>
    <t>ACCIONES A REALIZAR EN EL PERIODO PARA LOGRAR MEJORAS EN EL CUMPLIMIENTO DE METAS Y APLICACIÓN DEL GASTO</t>
  </si>
  <si>
    <r>
      <t xml:space="preserve">NOTA: </t>
    </r>
    <r>
      <rPr>
        <sz val="11"/>
        <color theme="1"/>
        <rFont val="Calibri"/>
        <family val="2"/>
        <scheme val="minor"/>
      </rPr>
      <t>EL PORCENTAJE REPRESENTA LA CANTIDAD DE EJERCIDO Y COMPROMETIDO UTILIZADO EN EL MES CON RESPECTO AL PRESUPUESTO MODIFICADO</t>
    </r>
  </si>
  <si>
    <t>METAS AL PERIODO</t>
  </si>
  <si>
    <t>AL PERIODO</t>
  </si>
  <si>
    <t>ENERO - FEBRERO</t>
  </si>
  <si>
    <t>ENERO - MARZO</t>
  </si>
  <si>
    <t>ENERO - ABRIL</t>
  </si>
  <si>
    <t>ENERO - MAYO</t>
  </si>
  <si>
    <t>ENERO - JUNIO</t>
  </si>
  <si>
    <t>ENERO - JULIO</t>
  </si>
  <si>
    <t>ENERO - AGOSTO</t>
  </si>
  <si>
    <t>ENERO - SEPTIEMBRE</t>
  </si>
  <si>
    <t>ENERO - OCTUBRE</t>
  </si>
  <si>
    <t>ENERO - NOVIEMBRE</t>
  </si>
  <si>
    <t>ENERO - DICIEMBRE</t>
  </si>
  <si>
    <t>MESES</t>
  </si>
  <si>
    <t>TOTAL</t>
  </si>
  <si>
    <t>JUSTIFICACIÓN DEL LOGRO DE LA META POR NIVEL EN EL PERIODO</t>
  </si>
  <si>
    <t>EXPLICACIÓN DE LA VARIACIÓN PRESUPUESTAL EN EL RAMO 11</t>
  </si>
  <si>
    <t>EXPLICACIÓN DE LA VARIACIÓN PRESUPUESTAL EN EL RAMO 33</t>
  </si>
  <si>
    <t>PRESUPUESTO ORIGINAL ANUAL</t>
  </si>
  <si>
    <t>REPORTE PROGRAMÁTICO PRESUPUESTAL MENSUAL 2015</t>
  </si>
  <si>
    <t>RESPONSABLE DEL LLENADO</t>
  </si>
  <si>
    <t>NOMBRE Y FIRMA</t>
  </si>
  <si>
    <t>PERIODO:</t>
  </si>
  <si>
    <t>FIGURA</t>
  </si>
  <si>
    <t>INCORPORADOS</t>
  </si>
  <si>
    <t>ENLACE EDUCATIVO (ALFA E INICIAL)</t>
  </si>
  <si>
    <t>FORMADORES ESPECIALIZADOS HISPANOS</t>
  </si>
  <si>
    <t>FORMADORES ESPECIALIZADOS INDÍGENAS</t>
  </si>
  <si>
    <t>APOYO DE ACREDITACIÓN</t>
  </si>
  <si>
    <t>APOYO INFORMÁTICO</t>
  </si>
  <si>
    <t>ENLACE DE ACREDITACIÓN</t>
  </si>
  <si>
    <t>ORGANIZADOR DE SERVICIOS EDUCATIVOS EN CZ</t>
  </si>
  <si>
    <t>APOYO INFORMÁTICO, LOGÍSTICO O TÉCNICO</t>
  </si>
  <si>
    <t>ENLACE DE PLAZA COMUNITARIA SERVICIOS INTEGRALES</t>
  </si>
  <si>
    <t>APOYO REGIONAL DE PLAZA COMUNITARIA</t>
  </si>
  <si>
    <t>APOYO TÉCNICO REGIONAL DE PLAZA COMUNITARIA</t>
  </si>
  <si>
    <t>FIGURAS DE GRATIFICACIÓN FIJA CON VINCULACION VIGENTE EN EL PERIODO</t>
  </si>
  <si>
    <t>PROYECTO</t>
  </si>
  <si>
    <t xml:space="preserve">ENLACE REGIONAL </t>
  </si>
  <si>
    <t>ATENCION A LA DEMANDA</t>
  </si>
  <si>
    <t>FORMACION</t>
  </si>
  <si>
    <t>ACREDITACIÓN</t>
  </si>
  <si>
    <t>COORDINACION DE ZONA</t>
  </si>
  <si>
    <t>PLAZAS COMUNITARIAS</t>
  </si>
  <si>
    <t>TOTAL DE FIGURAS</t>
  </si>
  <si>
    <t>COMENTARIOS Y/O OBSERVACIONES</t>
  </si>
  <si>
    <t>DIFERENCIA</t>
  </si>
  <si>
    <t>FIGURAS EN EL ANTEPROYECTO DE PRESUPUESTO 2015</t>
  </si>
  <si>
    <r>
      <t xml:space="preserve">FIGURAS </t>
    </r>
    <r>
      <rPr>
        <b/>
        <sz val="15"/>
        <color indexed="10"/>
        <rFont val="Calibri"/>
        <family val="2"/>
      </rPr>
      <t>NO</t>
    </r>
    <r>
      <rPr>
        <b/>
        <sz val="15"/>
        <color indexed="9"/>
        <rFont val="Calibri"/>
        <family val="2"/>
      </rPr>
      <t xml:space="preserve"> CONTEMPLADAS EN EL ANTEPROYECTO</t>
    </r>
  </si>
  <si>
    <t>NUMERO DE FIGURAS</t>
  </si>
  <si>
    <t xml:space="preserve">ROL DE LA FIGURA </t>
  </si>
  <si>
    <t>APOYO OTORGADO EN EL PERIODO</t>
  </si>
  <si>
    <t>APOYO OTROGADO EN EL PERIODO</t>
  </si>
  <si>
    <t>FIGURAS AUTORIZADAS EN EL ANTEPROYECTO 2015</t>
  </si>
  <si>
    <t>AREA ENCARGADA</t>
  </si>
  <si>
    <t>FIGURAS VINCULADAS EN EL ESTADO PARA EL CUMPLIMIENTO DE META 2015</t>
  </si>
  <si>
    <t>FIGURAS DE PRODUCTIVIDAD</t>
  </si>
  <si>
    <t>NUMERO DE FIGURAS VINCULADAS</t>
  </si>
  <si>
    <t>ASESORES EDUCATIVOS HISPANOS</t>
  </si>
  <si>
    <t>ASESORES EDUCATIVOS INDIGENAS</t>
  </si>
  <si>
    <t>PROMOTOR DE PLAZA COMUNITARIA ATENCIÓN</t>
  </si>
  <si>
    <t>PROMOTOR DE PLAZA COMUNITARIA SERVICIOS INTEGRALES</t>
  </si>
  <si>
    <t>APOYO TÉCNICO DE PLAZA COMUNITARIA SERVICIOS INTEGRALES</t>
  </si>
  <si>
    <t>APOYO TÉCNICO DE PLAZA COMUNITARIA PLAZAS MÓVILES</t>
  </si>
  <si>
    <t>APOYO TÉCNICO DE PLAZA COMUNITARIA PLAZAS EN DESARROLLO</t>
  </si>
  <si>
    <t>APOYO TÉCNICO DE PLAZA COMUNITARIA COLABORACIÓN</t>
  </si>
  <si>
    <r>
      <t xml:space="preserve">FIGURAS DE PRODUCTIVIDAD </t>
    </r>
    <r>
      <rPr>
        <b/>
        <sz val="15"/>
        <color indexed="10"/>
        <rFont val="Calibri"/>
        <family val="2"/>
      </rPr>
      <t>NO</t>
    </r>
    <r>
      <rPr>
        <b/>
        <sz val="15"/>
        <color indexed="9"/>
        <rFont val="Calibri"/>
        <family val="2"/>
      </rPr>
      <t xml:space="preserve"> CONTEMPLADAS QUE ESTAN EN OPERACIÓN</t>
    </r>
  </si>
  <si>
    <t>FEBRERO</t>
  </si>
  <si>
    <t>MARZO</t>
  </si>
  <si>
    <t>FIGURAS GRATIFICADAS CON EL RAMO 33</t>
  </si>
  <si>
    <t>ACCIONES DE MICRO PLANEACIÓN TENDIENTES A IDENTIFICAR EL MERCADO POTENCIAL PARA NUESTROS SERVICIOS.</t>
  </si>
  <si>
    <t>MULTIPLICAR LAS ACCIONES DE SEGUIMIENTO A NUESTROS EDUCANDOS, PERO TAMBIEN A LAS DE LOS AGENTES OPERATIVOS, EN ESPECIAL A LOS ASESORES EDUCATIVOS.</t>
  </si>
  <si>
    <t>FOMENTAR LA PARTICIPACIÓN DE PRESTADORES DE SERVICIO SOCIAL PARA INCORPORAR FAMILIARES, VECINOS O AMIGOS.</t>
  </si>
  <si>
    <t>MEJORAR LA DISPONIBILIDAD DE MATERIAL DIDÁCTICO ASÍ COMO LA OPTIMIZACIÓN EN SU DISTRIBUCIÓN.</t>
  </si>
  <si>
    <t>LA DISPONIBILIDAD REFLEJADA ES POR LOS MOVIMIENTOS DEL PROCESO DE ESCALAFÓN DEL PERSONAL SINDICALIZADO, ASÍ COMO LOS TIEMPOS DE ASIGNACIÓN DE LAS PLAZAS DE PIE DE RAMA, PROCESO ESTIPULADO EN EL REGLAMENTO DE INGRESO Y PROMOCIÓN, ADEMÁS DE LA MISMA PROGRAMACIÓN MENSUAL DE LOS RECURSOS QUE GENERA ECONOMÍAS PARA EL PAGO DE LAS PRESTACIONES ANUALES.</t>
  </si>
  <si>
    <t>LA PROGRAMACIÓN DEL GASTO DE OPERACIÓN ES MÁS ELEVADO EN LOS PRIMEROS MESES DEL AÑO Y EL EJERCICIO DEL GASTO DE OPERACIÓN MENSUAL ES RELATIVAMENTE HOMÓGENEO POR LO CUAL SE REFLEJA UN SUBEJERCICIO EN EL PERIODO, EL CUAL SERÁ DISMINUIDO EN LOS MESES PRÓXIMOS.</t>
  </si>
  <si>
    <t>LA PROGRAMACIÓN MENSUAL DE LOS RECURSOS GENERA LAS ECONOMÍAS REFLEJADAS, YA QUE EL PRESUPUESTO DE ESTE CAPÍTULO ES EJERCIDO EN EL ÚLTIMO TRIMESTRE DEL AÑO.</t>
  </si>
  <si>
    <t>CAPÍTULO SIN ASIGNACIÓN PRESUPUESTAL.</t>
  </si>
  <si>
    <t>LA MINISTRACIÓN DE LOS RECURSOS HA LIMITADO EL EJERCICIO PROGRAMADO.</t>
  </si>
  <si>
    <t>LA MINISTRACIÓN DE LOS RECURSOS HA LIMITADO EL EJERCICIO PROGRAMADO Y LOS RESULTADOS NO HAN GENERADO LOS PAGOS PROGRAMADOS.</t>
  </si>
  <si>
    <t>ALFABETIZACIÓN.- POCO COMPROMISO DE INSTITUCIONES Y EMPRESAS PARA SUMARSE A ESTE PROYECTO</t>
  </si>
  <si>
    <t>INICIAL.- MENORES RESULTADOS DEBIDO AL DESINTERÉS DE LOS EDUCANDOS.</t>
  </si>
  <si>
    <t>INTERMEDIA Y AVANZADA.- MEJORES RESULTADOS PORQUE CONSIDERA QUE ES MÁS POR LO ECONÓMICAMENTE REDITUABLE.</t>
  </si>
  <si>
    <t>LA MINISTRACIÓN TARDÍA DE LOS RECURSOS NO PERMITIERON CUBRIR LOS APOYOS ECONÓMICOS DE MONTO FIJO A LAS FIGURAS SOLIDARIAS.</t>
  </si>
  <si>
    <t>SE CUBRIERON LOS APOYOS ECONÓMICOS DE MONTO FIJO DE ENERO Y FEBRERO A LAS FIGURAS SOLIDARIAS.</t>
  </si>
  <si>
    <t>DEBIDO A LA REDUCCIÓN PRESUPUESTAL DEL EJERCICIO 2014 SE APLICÓ UNA PARTE DE LOS APOYOS ECONÓMICOS DE LA PRODUCTIVIDAD DE DICIEMBRE EN ESTE EJERCICIO.</t>
  </si>
  <si>
    <t>APOYO TÉCNICO DE PLAZA COMUNITARIA ATENCIÓN</t>
  </si>
  <si>
    <t>PROMOTOR DE PLAZA COMUNITARIA COLABORACIÓN</t>
  </si>
  <si>
    <t>APLICADOR DE EXAMENES</t>
  </si>
  <si>
    <t>ACREDITACION</t>
  </si>
  <si>
    <t>TITULAR PROMOTOR</t>
  </si>
  <si>
    <t>ORIENTADOR EDUCATIVO</t>
  </si>
  <si>
    <t>EDUCANDOS ALFABETIZADOS</t>
  </si>
  <si>
    <t>ENLACES REGIONALES</t>
  </si>
  <si>
    <t>ING. JOEL GUILLERMO SALAZAR HERRERA</t>
  </si>
</sst>
</file>

<file path=xl/styles.xml><?xml version="1.0" encoding="utf-8"?>
<styleSheet xmlns="http://schemas.openxmlformats.org/spreadsheetml/2006/main">
  <numFmts count="3">
    <numFmt numFmtId="7" formatCode="&quot;$&quot;#,##0.00;\-&quot;$&quot;#,##0.00"/>
    <numFmt numFmtId="44" formatCode="_-&quot;$&quot;* #,##0.00_-;\-&quot;$&quot;* #,##0.00_-;_-&quot;$&quot;* &quot;-&quot;??_-;_-@_-"/>
    <numFmt numFmtId="164" formatCode="0.0%"/>
  </numFmts>
  <fonts count="26">
    <font>
      <sz val="11"/>
      <color theme="1"/>
      <name val="Calibri"/>
      <family val="2"/>
      <scheme val="minor"/>
    </font>
    <font>
      <b/>
      <sz val="11"/>
      <color indexed="8"/>
      <name val="Calibri"/>
      <family val="2"/>
    </font>
    <font>
      <sz val="11"/>
      <color indexed="8"/>
      <name val="Calibri"/>
      <family val="2"/>
    </font>
    <font>
      <b/>
      <sz val="14"/>
      <name val="Calibri"/>
      <family val="2"/>
    </font>
    <font>
      <b/>
      <sz val="14"/>
      <color indexed="8"/>
      <name val="Calibri"/>
      <family val="2"/>
    </font>
    <font>
      <sz val="11"/>
      <color indexed="8"/>
      <name val="Calibri"/>
      <family val="2"/>
    </font>
    <font>
      <b/>
      <sz val="18"/>
      <color indexed="8"/>
      <name val="Calibri"/>
      <family val="2"/>
    </font>
    <font>
      <b/>
      <sz val="11"/>
      <color indexed="9"/>
      <name val="Calibri"/>
      <family val="2"/>
    </font>
    <font>
      <sz val="11"/>
      <color indexed="9"/>
      <name val="Calibri"/>
      <family val="2"/>
    </font>
    <font>
      <sz val="11"/>
      <name val="Calibri"/>
      <family val="2"/>
    </font>
    <font>
      <sz val="11"/>
      <color indexed="10"/>
      <name val="Calibri"/>
      <family val="2"/>
    </font>
    <font>
      <b/>
      <sz val="11"/>
      <name val="Calibri"/>
      <family val="2"/>
    </font>
    <font>
      <b/>
      <sz val="12"/>
      <color indexed="9"/>
      <name val="Calibri"/>
      <family val="2"/>
    </font>
    <font>
      <b/>
      <sz val="18"/>
      <color indexed="9"/>
      <name val="Calibri"/>
      <family val="2"/>
    </font>
    <font>
      <b/>
      <sz val="14"/>
      <color indexed="9"/>
      <name val="Calibri"/>
      <family val="2"/>
    </font>
    <font>
      <sz val="10"/>
      <color indexed="8"/>
      <name val="Calibri"/>
      <family val="2"/>
    </font>
    <font>
      <b/>
      <sz val="10"/>
      <color indexed="9"/>
      <name val="Calibri"/>
      <family val="2"/>
    </font>
    <font>
      <b/>
      <sz val="10"/>
      <color indexed="10"/>
      <name val="Calibri"/>
      <family val="2"/>
    </font>
    <font>
      <b/>
      <sz val="15"/>
      <color indexed="9"/>
      <name val="Calibri"/>
      <family val="2"/>
    </font>
    <font>
      <sz val="15"/>
      <color indexed="8"/>
      <name val="Calibri"/>
      <family val="2"/>
    </font>
    <font>
      <b/>
      <sz val="15"/>
      <color indexed="8"/>
      <name val="Calibri"/>
      <family val="2"/>
    </font>
    <font>
      <sz val="14"/>
      <color indexed="8"/>
      <name val="Calibri"/>
      <family val="2"/>
    </font>
    <font>
      <b/>
      <sz val="10"/>
      <name val="Calibri"/>
      <family val="2"/>
    </font>
    <font>
      <b/>
      <sz val="15"/>
      <color indexed="10"/>
      <name val="Calibri"/>
      <family val="2"/>
    </font>
    <font>
      <sz val="16"/>
      <color indexed="8"/>
      <name val="Calibri"/>
      <family val="2"/>
    </font>
    <font>
      <sz val="11"/>
      <color theme="1"/>
      <name val="Calibri"/>
      <family val="2"/>
      <scheme val="minor"/>
    </font>
  </fonts>
  <fills count="12">
    <fill>
      <patternFill patternType="none"/>
    </fill>
    <fill>
      <patternFill patternType="gray125"/>
    </fill>
    <fill>
      <patternFill patternType="solid">
        <fgColor indexed="22"/>
        <bgColor indexed="64"/>
      </patternFill>
    </fill>
    <fill>
      <patternFill patternType="solid">
        <fgColor indexed="51"/>
        <bgColor indexed="64"/>
      </patternFill>
    </fill>
    <fill>
      <patternFill patternType="solid">
        <fgColor indexed="60"/>
        <bgColor indexed="64"/>
      </patternFill>
    </fill>
    <fill>
      <patternFill patternType="solid">
        <fgColor indexed="55"/>
        <bgColor indexed="64"/>
      </patternFill>
    </fill>
    <fill>
      <patternFill patternType="solid">
        <fgColor indexed="53"/>
        <bgColor indexed="64"/>
      </patternFill>
    </fill>
    <fill>
      <patternFill patternType="solid">
        <fgColor indexed="8"/>
        <bgColor indexed="64"/>
      </patternFill>
    </fill>
    <fill>
      <patternFill patternType="solid">
        <fgColor indexed="17"/>
        <bgColor indexed="64"/>
      </patternFill>
    </fill>
    <fill>
      <patternFill patternType="solid">
        <fgColor indexed="30"/>
        <bgColor indexed="64"/>
      </patternFill>
    </fill>
    <fill>
      <patternFill patternType="solid">
        <fgColor indexed="23"/>
        <bgColor indexed="64"/>
      </patternFill>
    </fill>
    <fill>
      <patternFill patternType="solid">
        <fgColor theme="4" tint="0.79998168889431442"/>
        <bgColor indexed="65"/>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25" fillId="11" borderId="0" applyNumberFormat="0" applyBorder="0" applyAlignment="0" applyProtection="0"/>
    <xf numFmtId="44" fontId="5" fillId="0" borderId="0" applyFont="0" applyFill="0" applyBorder="0" applyAlignment="0" applyProtection="0"/>
    <xf numFmtId="9" fontId="5" fillId="0" borderId="0" applyFont="0" applyFill="0" applyBorder="0" applyAlignment="0" applyProtection="0"/>
  </cellStyleXfs>
  <cellXfs count="154">
    <xf numFmtId="0" fontId="0" fillId="0" borderId="0" xfId="0"/>
    <xf numFmtId="0" fontId="2" fillId="0" borderId="1" xfId="0" applyFont="1" applyBorder="1" applyAlignment="1">
      <alignment vertical="center"/>
    </xf>
    <xf numFmtId="0" fontId="2" fillId="0" borderId="2" xfId="0" applyFont="1" applyBorder="1" applyAlignment="1">
      <alignment vertical="center"/>
    </xf>
    <xf numFmtId="0" fontId="0" fillId="0" borderId="3" xfId="0" applyBorder="1" applyAlignment="1" applyProtection="1">
      <alignment horizontal="center" vertical="center"/>
      <protection locked="0"/>
    </xf>
    <xf numFmtId="0" fontId="0" fillId="0" borderId="0" xfId="0" applyProtection="1"/>
    <xf numFmtId="0" fontId="1" fillId="0" borderId="0" xfId="0" applyFont="1" applyAlignment="1" applyProtection="1">
      <alignment horizontal="center" vertical="center"/>
    </xf>
    <xf numFmtId="0" fontId="1" fillId="0" borderId="0" xfId="0" applyFont="1" applyAlignment="1" applyProtection="1">
      <alignment horizontal="center"/>
    </xf>
    <xf numFmtId="0" fontId="3" fillId="0" borderId="0" xfId="0" applyFont="1" applyFill="1" applyBorder="1" applyAlignment="1" applyProtection="1">
      <alignment horizontal="center"/>
    </xf>
    <xf numFmtId="0" fontId="1" fillId="2" borderId="0" xfId="0" applyFont="1" applyFill="1" applyBorder="1" applyAlignment="1" applyProtection="1">
      <alignment horizontal="center"/>
    </xf>
    <xf numFmtId="0" fontId="7" fillId="0" borderId="0" xfId="0" applyFont="1" applyFill="1" applyBorder="1" applyAlignment="1" applyProtection="1">
      <alignment horizontal="center" vertical="center" wrapText="1"/>
    </xf>
    <xf numFmtId="0" fontId="0" fillId="0" borderId="3" xfId="0" applyBorder="1" applyAlignment="1" applyProtection="1">
      <alignment horizontal="center" vertical="center"/>
    </xf>
    <xf numFmtId="0" fontId="8" fillId="0" borderId="0" xfId="0" applyFont="1" applyBorder="1" applyAlignment="1" applyProtection="1">
      <alignment horizontal="center" vertical="center"/>
    </xf>
    <xf numFmtId="0" fontId="1" fillId="0" borderId="0" xfId="0" applyFont="1" applyBorder="1" applyAlignment="1" applyProtection="1"/>
    <xf numFmtId="44" fontId="0" fillId="0" borderId="0" xfId="2" applyFont="1" applyProtection="1"/>
    <xf numFmtId="0" fontId="9" fillId="0" borderId="0" xfId="0" applyFont="1" applyProtection="1"/>
    <xf numFmtId="0" fontId="7" fillId="0" borderId="0" xfId="0" applyFont="1" applyFill="1" applyBorder="1" applyAlignment="1" applyProtection="1">
      <alignment horizontal="center" vertical="center"/>
    </xf>
    <xf numFmtId="7" fontId="8" fillId="0" borderId="0" xfId="0" applyNumberFormat="1" applyFont="1" applyAlignment="1" applyProtection="1">
      <alignment horizontal="center"/>
    </xf>
    <xf numFmtId="0" fontId="1" fillId="0" borderId="0" xfId="0" applyFont="1" applyAlignment="1" applyProtection="1">
      <alignment vertical="top" wrapText="1"/>
    </xf>
    <xf numFmtId="0" fontId="6" fillId="0" borderId="0" xfId="0" applyFont="1" applyFill="1" applyBorder="1" applyAlignment="1" applyProtection="1">
      <alignment horizontal="center" vertical="center"/>
    </xf>
    <xf numFmtId="164" fontId="0" fillId="0" borderId="3" xfId="3" applyNumberFormat="1" applyFont="1" applyBorder="1" applyAlignment="1" applyProtection="1">
      <alignment horizontal="center" vertical="center"/>
    </xf>
    <xf numFmtId="0" fontId="1" fillId="3" borderId="4" xfId="0" applyFont="1" applyFill="1" applyBorder="1" applyAlignment="1" applyProtection="1">
      <alignment horizontal="center" vertical="center" wrapText="1"/>
    </xf>
    <xf numFmtId="164" fontId="0" fillId="0" borderId="5" xfId="3" applyNumberFormat="1" applyFont="1" applyBorder="1" applyAlignment="1" applyProtection="1">
      <alignment horizontal="center" vertical="center"/>
    </xf>
    <xf numFmtId="0" fontId="10" fillId="0" borderId="3" xfId="0" applyFont="1" applyBorder="1" applyAlignment="1" applyProtection="1">
      <alignment horizontal="center" vertical="center"/>
      <protection locked="0"/>
    </xf>
    <xf numFmtId="1" fontId="10" fillId="0" borderId="3" xfId="0" applyNumberFormat="1" applyFont="1" applyBorder="1" applyAlignment="1" applyProtection="1">
      <alignment horizontal="center" vertical="center"/>
      <protection locked="0"/>
    </xf>
    <xf numFmtId="7" fontId="10" fillId="0" borderId="4" xfId="2" applyNumberFormat="1" applyFont="1" applyBorder="1" applyAlignment="1" applyProtection="1">
      <alignment horizontal="center" vertical="center"/>
      <protection locked="0"/>
    </xf>
    <xf numFmtId="7" fontId="10" fillId="0" borderId="6" xfId="2" applyNumberFormat="1" applyFont="1" applyBorder="1" applyAlignment="1" applyProtection="1">
      <alignment horizontal="center" vertical="center"/>
      <protection locked="0"/>
    </xf>
    <xf numFmtId="7" fontId="10" fillId="0" borderId="3" xfId="2" applyNumberFormat="1" applyFont="1" applyBorder="1" applyAlignment="1" applyProtection="1">
      <alignment horizontal="center" vertical="center"/>
      <protection locked="0"/>
    </xf>
    <xf numFmtId="164" fontId="10" fillId="0" borderId="3" xfId="3" applyNumberFormat="1" applyFont="1" applyBorder="1" applyAlignment="1" applyProtection="1">
      <alignment horizontal="center" vertical="center"/>
    </xf>
    <xf numFmtId="0" fontId="0" fillId="0" borderId="7" xfId="0" applyBorder="1" applyAlignment="1" applyProtection="1">
      <alignment horizontal="center" vertical="center"/>
    </xf>
    <xf numFmtId="7" fontId="0" fillId="0" borderId="8" xfId="2" applyNumberFormat="1" applyFont="1" applyBorder="1" applyAlignment="1" applyProtection="1">
      <alignment horizontal="center" vertical="center"/>
    </xf>
    <xf numFmtId="7" fontId="9" fillId="0" borderId="9" xfId="2" applyNumberFormat="1" applyFont="1" applyBorder="1" applyAlignment="1" applyProtection="1">
      <alignment horizontal="center" vertical="center"/>
    </xf>
    <xf numFmtId="7" fontId="0" fillId="0" borderId="4" xfId="2" applyNumberFormat="1" applyFont="1" applyBorder="1" applyAlignment="1" applyProtection="1">
      <alignment horizontal="center" vertical="center"/>
    </xf>
    <xf numFmtId="7" fontId="0" fillId="0" borderId="10" xfId="2" applyNumberFormat="1" applyFont="1" applyBorder="1" applyAlignment="1" applyProtection="1">
      <alignment horizontal="center" vertical="center"/>
    </xf>
    <xf numFmtId="7" fontId="0" fillId="0" borderId="5" xfId="2" applyNumberFormat="1" applyFont="1" applyBorder="1" applyAlignment="1" applyProtection="1">
      <alignment horizontal="center" vertical="center"/>
    </xf>
    <xf numFmtId="7" fontId="0" fillId="0" borderId="11" xfId="2" applyNumberFormat="1" applyFont="1" applyBorder="1" applyAlignment="1" applyProtection="1">
      <alignment horizontal="center" vertical="center"/>
    </xf>
    <xf numFmtId="7" fontId="0" fillId="0" borderId="12" xfId="2" applyNumberFormat="1" applyFont="1" applyBorder="1" applyAlignment="1" applyProtection="1">
      <alignment horizontal="center" vertical="center"/>
    </xf>
    <xf numFmtId="7" fontId="9" fillId="0" borderId="9" xfId="2" applyNumberFormat="1" applyFont="1" applyFill="1" applyBorder="1" applyAlignment="1" applyProtection="1">
      <alignment horizontal="center" vertical="center"/>
    </xf>
    <xf numFmtId="7" fontId="9" fillId="0" borderId="8" xfId="2" applyNumberFormat="1" applyFont="1" applyFill="1" applyBorder="1" applyAlignment="1" applyProtection="1">
      <alignment horizontal="center" vertical="center"/>
    </xf>
    <xf numFmtId="0" fontId="10" fillId="0" borderId="3" xfId="3" applyNumberFormat="1" applyFont="1" applyBorder="1" applyAlignment="1" applyProtection="1">
      <alignment horizontal="center" vertical="center"/>
    </xf>
    <xf numFmtId="0" fontId="0" fillId="0" borderId="3" xfId="3" applyNumberFormat="1" applyFont="1" applyBorder="1" applyAlignment="1" applyProtection="1">
      <alignment horizontal="center" vertical="center"/>
    </xf>
    <xf numFmtId="0" fontId="11" fillId="4" borderId="3" xfId="0" applyFont="1" applyFill="1" applyBorder="1" applyAlignment="1" applyProtection="1">
      <alignment horizontal="center" vertical="center"/>
    </xf>
    <xf numFmtId="0" fontId="1" fillId="5" borderId="4" xfId="0" applyFont="1" applyFill="1" applyBorder="1" applyAlignment="1" applyProtection="1">
      <alignment horizontal="center" vertical="center"/>
    </xf>
    <xf numFmtId="0" fontId="7" fillId="6" borderId="3" xfId="0" applyFont="1" applyFill="1" applyBorder="1" applyAlignment="1" applyProtection="1">
      <alignment vertical="center"/>
    </xf>
    <xf numFmtId="0" fontId="7" fillId="6" borderId="3" xfId="0" applyFont="1" applyFill="1" applyBorder="1" applyAlignment="1" applyProtection="1">
      <alignment horizontal="center" vertical="center" wrapText="1"/>
    </xf>
    <xf numFmtId="0" fontId="7" fillId="6" borderId="7" xfId="0" applyFont="1" applyFill="1" applyBorder="1" applyAlignment="1" applyProtection="1">
      <alignment horizontal="center" vertical="center" wrapText="1"/>
    </xf>
    <xf numFmtId="0" fontId="7" fillId="6" borderId="4" xfId="0" applyFont="1" applyFill="1" applyBorder="1" applyAlignment="1" applyProtection="1">
      <alignment horizontal="center" vertical="center" wrapText="1"/>
    </xf>
    <xf numFmtId="0" fontId="7" fillId="6" borderId="6" xfId="0" applyFont="1" applyFill="1" applyBorder="1" applyAlignment="1" applyProtection="1">
      <alignment horizontal="center" vertical="center" wrapText="1"/>
    </xf>
    <xf numFmtId="0" fontId="7" fillId="6" borderId="3" xfId="0" applyFont="1" applyFill="1" applyBorder="1" applyAlignment="1" applyProtection="1">
      <alignment horizontal="center" vertical="center"/>
    </xf>
    <xf numFmtId="0" fontId="11" fillId="6" borderId="3" xfId="0" applyFont="1" applyFill="1" applyBorder="1" applyAlignment="1" applyProtection="1">
      <alignment horizontal="center" vertical="center"/>
    </xf>
    <xf numFmtId="0" fontId="16" fillId="0" borderId="0" xfId="1" applyFont="1" applyFill="1" applyBorder="1" applyAlignment="1" applyProtection="1">
      <alignment vertical="center"/>
    </xf>
    <xf numFmtId="0" fontId="0" fillId="0" borderId="0" xfId="0" applyBorder="1"/>
    <xf numFmtId="0" fontId="15" fillId="0" borderId="3" xfId="1" applyFont="1" applyFill="1" applyBorder="1" applyAlignment="1" applyProtection="1">
      <alignment horizontal="center" vertical="center"/>
    </xf>
    <xf numFmtId="0" fontId="15" fillId="2" borderId="3" xfId="1" applyFont="1" applyFill="1" applyBorder="1" applyAlignment="1" applyProtection="1">
      <alignment horizontal="center" vertical="center"/>
    </xf>
    <xf numFmtId="0" fontId="0" fillId="0" borderId="0" xfId="0" applyBorder="1" applyAlignment="1" applyProtection="1"/>
    <xf numFmtId="0" fontId="0" fillId="0" borderId="0" xfId="0" applyAlignment="1" applyProtection="1"/>
    <xf numFmtId="0" fontId="19" fillId="0" borderId="0" xfId="0" applyFont="1" applyAlignment="1" applyProtection="1"/>
    <xf numFmtId="1" fontId="17" fillId="0" borderId="3" xfId="1" applyNumberFormat="1" applyFont="1" applyFill="1" applyBorder="1" applyAlignment="1" applyProtection="1">
      <alignment horizontal="center" vertical="center"/>
      <protection locked="0"/>
    </xf>
    <xf numFmtId="1" fontId="17" fillId="2" borderId="3" xfId="1" applyNumberFormat="1" applyFont="1" applyFill="1" applyBorder="1" applyAlignment="1" applyProtection="1">
      <alignment horizontal="center" vertical="center"/>
      <protection locked="0"/>
    </xf>
    <xf numFmtId="0" fontId="0" fillId="0" borderId="13" xfId="0" applyBorder="1" applyAlignment="1" applyProtection="1">
      <protection locked="0"/>
    </xf>
    <xf numFmtId="14" fontId="0" fillId="0" borderId="0" xfId="0" applyNumberFormat="1"/>
    <xf numFmtId="0" fontId="21" fillId="0" borderId="0" xfId="0" applyFont="1" applyAlignment="1">
      <alignment horizontal="right"/>
    </xf>
    <xf numFmtId="0" fontId="20" fillId="0" borderId="13" xfId="0" applyFont="1" applyBorder="1"/>
    <xf numFmtId="0" fontId="0" fillId="0" borderId="13" xfId="0" applyBorder="1"/>
    <xf numFmtId="0" fontId="20" fillId="0" borderId="14" xfId="0" applyFont="1" applyBorder="1"/>
    <xf numFmtId="0" fontId="0" fillId="0" borderId="14" xfId="0" applyBorder="1"/>
    <xf numFmtId="0" fontId="7" fillId="6" borderId="15" xfId="0" applyFont="1" applyFill="1" applyBorder="1" applyAlignment="1">
      <alignment vertical="center" wrapText="1"/>
    </xf>
    <xf numFmtId="0" fontId="15" fillId="0" borderId="6" xfId="1" applyFont="1" applyFill="1" applyBorder="1" applyAlignment="1" applyProtection="1">
      <alignment vertical="center"/>
    </xf>
    <xf numFmtId="44" fontId="17" fillId="0" borderId="9" xfId="2" applyFont="1" applyFill="1" applyBorder="1" applyAlignment="1" applyProtection="1">
      <alignment horizontal="center" vertical="center"/>
      <protection locked="0"/>
    </xf>
    <xf numFmtId="0" fontId="15" fillId="2" borderId="6" xfId="1" applyFont="1" applyFill="1" applyBorder="1" applyAlignment="1" applyProtection="1">
      <alignment vertical="center"/>
    </xf>
    <xf numFmtId="44" fontId="17" fillId="2" borderId="9" xfId="2" applyFont="1" applyFill="1" applyBorder="1" applyAlignment="1" applyProtection="1">
      <alignment horizontal="center" vertical="center"/>
      <protection locked="0"/>
    </xf>
    <xf numFmtId="0" fontId="16" fillId="7" borderId="16" xfId="1" applyFont="1" applyFill="1" applyBorder="1" applyAlignment="1" applyProtection="1">
      <alignment vertical="center"/>
    </xf>
    <xf numFmtId="0" fontId="7" fillId="7" borderId="17" xfId="0" applyFont="1" applyFill="1" applyBorder="1"/>
    <xf numFmtId="1" fontId="7" fillId="7" borderId="17" xfId="0" applyNumberFormat="1" applyFont="1" applyFill="1" applyBorder="1" applyAlignment="1">
      <alignment horizontal="center"/>
    </xf>
    <xf numFmtId="44" fontId="7" fillId="7" borderId="18" xfId="2" applyFont="1" applyFill="1" applyBorder="1" applyAlignment="1">
      <alignment horizontal="center"/>
    </xf>
    <xf numFmtId="0" fontId="16" fillId="6" borderId="19" xfId="0" applyFont="1" applyFill="1" applyBorder="1" applyAlignment="1">
      <alignment horizontal="center" vertical="center" wrapText="1"/>
    </xf>
    <xf numFmtId="0" fontId="16" fillId="6" borderId="20" xfId="0" applyFont="1" applyFill="1" applyBorder="1" applyAlignment="1">
      <alignment horizontal="center" vertical="center" wrapText="1"/>
    </xf>
    <xf numFmtId="0" fontId="16" fillId="6" borderId="21" xfId="0" applyFont="1" applyFill="1" applyBorder="1" applyAlignment="1">
      <alignment horizontal="center" vertical="center" wrapText="1"/>
    </xf>
    <xf numFmtId="1" fontId="22" fillId="0" borderId="4" xfId="1" applyNumberFormat="1" applyFont="1" applyFill="1" applyBorder="1" applyAlignment="1" applyProtection="1">
      <alignment horizontal="center" vertical="center"/>
    </xf>
    <xf numFmtId="1" fontId="22" fillId="2" borderId="4" xfId="1" applyNumberFormat="1" applyFont="1" applyFill="1" applyBorder="1" applyAlignment="1" applyProtection="1">
      <alignment horizontal="center" vertical="center"/>
    </xf>
    <xf numFmtId="0" fontId="20" fillId="0" borderId="0" xfId="0" applyFont="1" applyBorder="1"/>
    <xf numFmtId="0" fontId="15" fillId="0" borderId="3" xfId="1" applyFont="1" applyFill="1" applyBorder="1" applyAlignment="1" applyProtection="1">
      <alignment horizontal="center" vertical="center"/>
      <protection locked="0"/>
    </xf>
    <xf numFmtId="0" fontId="15" fillId="2" borderId="3" xfId="1" applyFont="1" applyFill="1" applyBorder="1" applyAlignment="1" applyProtection="1">
      <alignment horizontal="center" vertical="center"/>
      <protection locked="0"/>
    </xf>
    <xf numFmtId="0" fontId="15" fillId="0" borderId="6" xfId="1" applyFont="1" applyFill="1" applyBorder="1" applyAlignment="1" applyProtection="1">
      <alignment vertical="center"/>
      <protection locked="0"/>
    </xf>
    <xf numFmtId="0" fontId="15" fillId="2" borderId="6" xfId="1" applyFont="1" applyFill="1" applyBorder="1" applyAlignment="1" applyProtection="1">
      <alignment vertical="center"/>
      <protection locked="0"/>
    </xf>
    <xf numFmtId="0" fontId="8" fillId="7" borderId="17" xfId="0" applyFont="1" applyFill="1" applyBorder="1"/>
    <xf numFmtId="1" fontId="8" fillId="7" borderId="17" xfId="0" applyNumberFormat="1" applyFont="1" applyFill="1" applyBorder="1" applyAlignment="1">
      <alignment horizontal="center"/>
    </xf>
    <xf numFmtId="44" fontId="8" fillId="7" borderId="18" xfId="0" applyNumberFormat="1" applyFont="1" applyFill="1" applyBorder="1"/>
    <xf numFmtId="0" fontId="4" fillId="0" borderId="0" xfId="0" applyFont="1" applyAlignment="1"/>
    <xf numFmtId="1" fontId="17" fillId="0" borderId="4" xfId="1" applyNumberFormat="1" applyFont="1" applyFill="1" applyBorder="1" applyAlignment="1" applyProtection="1">
      <alignment horizontal="center" vertical="center"/>
      <protection locked="0"/>
    </xf>
    <xf numFmtId="1" fontId="17" fillId="2" borderId="4" xfId="1" applyNumberFormat="1" applyFont="1" applyFill="1" applyBorder="1" applyAlignment="1" applyProtection="1">
      <alignment horizontal="center" vertical="center"/>
      <protection locked="0"/>
    </xf>
    <xf numFmtId="1" fontId="22" fillId="0" borderId="3" xfId="1" applyNumberFormat="1" applyFont="1" applyFill="1" applyBorder="1" applyAlignment="1" applyProtection="1">
      <alignment horizontal="center" vertical="center"/>
      <protection locked="0" hidden="1"/>
    </xf>
    <xf numFmtId="1" fontId="22" fillId="2" borderId="3" xfId="1" applyNumberFormat="1" applyFont="1" applyFill="1" applyBorder="1" applyAlignment="1" applyProtection="1">
      <alignment horizontal="center" vertical="center"/>
      <protection locked="0" hidden="1"/>
    </xf>
    <xf numFmtId="0" fontId="7" fillId="0" borderId="0" xfId="0" applyFont="1" applyFill="1" applyBorder="1" applyAlignment="1" applyProtection="1">
      <alignment vertical="center" wrapText="1"/>
    </xf>
    <xf numFmtId="0" fontId="8" fillId="0" borderId="0" xfId="0" applyFont="1" applyFill="1" applyBorder="1" applyAlignment="1" applyProtection="1">
      <alignment horizontal="center" vertical="center"/>
    </xf>
    <xf numFmtId="0" fontId="24" fillId="0" borderId="13" xfId="0" applyFont="1" applyBorder="1" applyAlignment="1" applyProtection="1">
      <protection locked="0"/>
    </xf>
    <xf numFmtId="0" fontId="0" fillId="0" borderId="6" xfId="0" applyBorder="1" applyAlignment="1">
      <alignment horizontal="center" vertical="center"/>
    </xf>
    <xf numFmtId="0" fontId="0" fillId="0" borderId="10" xfId="0" applyBorder="1" applyAlignment="1">
      <alignment horizontal="center" vertical="center"/>
    </xf>
    <xf numFmtId="0" fontId="7" fillId="8" borderId="15" xfId="0" applyFont="1" applyFill="1" applyBorder="1" applyAlignment="1">
      <alignment vertical="center" wrapText="1"/>
    </xf>
    <xf numFmtId="0" fontId="16" fillId="8" borderId="19" xfId="0" applyFont="1" applyFill="1" applyBorder="1" applyAlignment="1">
      <alignment horizontal="center" vertical="center" wrapText="1"/>
    </xf>
    <xf numFmtId="0" fontId="16" fillId="8" borderId="20" xfId="0" applyFont="1" applyFill="1" applyBorder="1" applyAlignment="1">
      <alignment horizontal="center" vertical="center" wrapText="1"/>
    </xf>
    <xf numFmtId="0" fontId="16" fillId="8" borderId="21" xfId="0" applyFont="1" applyFill="1" applyBorder="1" applyAlignment="1">
      <alignment horizontal="center" vertical="center" wrapText="1"/>
    </xf>
    <xf numFmtId="0" fontId="7" fillId="9" borderId="15" xfId="0" applyFont="1" applyFill="1" applyBorder="1" applyAlignment="1">
      <alignment vertical="center" wrapText="1"/>
    </xf>
    <xf numFmtId="0" fontId="16" fillId="9" borderId="19"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16" fillId="9" borderId="21" xfId="0" applyFont="1" applyFill="1" applyBorder="1" applyAlignment="1">
      <alignment horizontal="center" vertical="center" wrapText="1"/>
    </xf>
    <xf numFmtId="3" fontId="10" fillId="0" borderId="3" xfId="0" applyNumberFormat="1" applyFont="1" applyBorder="1" applyAlignment="1" applyProtection="1">
      <alignment horizontal="center" vertical="center"/>
      <protection locked="0"/>
    </xf>
    <xf numFmtId="0" fontId="13" fillId="6" borderId="15" xfId="0" applyFont="1" applyFill="1" applyBorder="1" applyAlignment="1" applyProtection="1">
      <alignment horizontal="center" vertical="center"/>
    </xf>
    <xf numFmtId="0" fontId="13" fillId="6" borderId="19" xfId="0" applyFont="1" applyFill="1" applyBorder="1" applyAlignment="1" applyProtection="1">
      <alignment horizontal="center" vertical="center"/>
    </xf>
    <xf numFmtId="0" fontId="13" fillId="6" borderId="21" xfId="0" applyFont="1" applyFill="1" applyBorder="1" applyAlignment="1" applyProtection="1">
      <alignment horizontal="center" vertical="center"/>
    </xf>
    <xf numFmtId="0" fontId="13" fillId="6" borderId="10" xfId="0" applyFont="1" applyFill="1" applyBorder="1" applyAlignment="1" applyProtection="1">
      <alignment horizontal="center" vertical="center"/>
    </xf>
    <xf numFmtId="0" fontId="13" fillId="6" borderId="5" xfId="0" applyFont="1" applyFill="1" applyBorder="1" applyAlignment="1" applyProtection="1">
      <alignment horizontal="center" vertical="center"/>
    </xf>
    <xf numFmtId="0" fontId="13" fillId="6" borderId="8" xfId="0" applyFont="1" applyFill="1" applyBorder="1" applyAlignment="1" applyProtection="1">
      <alignment horizontal="center" vertical="center"/>
    </xf>
    <xf numFmtId="0" fontId="14" fillId="6" borderId="3" xfId="0" applyFont="1" applyFill="1" applyBorder="1" applyAlignment="1" applyProtection="1">
      <alignment horizontal="center" vertical="center"/>
    </xf>
    <xf numFmtId="0" fontId="7" fillId="6" borderId="3" xfId="0" applyFont="1" applyFill="1" applyBorder="1" applyAlignment="1" applyProtection="1">
      <alignment horizontal="center" vertical="center"/>
    </xf>
    <xf numFmtId="0" fontId="0" fillId="0" borderId="3" xfId="0" applyBorder="1" applyAlignment="1" applyProtection="1">
      <alignment horizontal="left" vertical="center" wrapText="1"/>
      <protection locked="0"/>
    </xf>
    <xf numFmtId="0" fontId="6" fillId="5" borderId="30" xfId="0" applyFont="1" applyFill="1" applyBorder="1" applyAlignment="1" applyProtection="1">
      <alignment horizontal="center" vertical="center"/>
    </xf>
    <xf numFmtId="0" fontId="6" fillId="5" borderId="31" xfId="0" applyFont="1" applyFill="1" applyBorder="1" applyAlignment="1" applyProtection="1">
      <alignment horizontal="center" vertical="center"/>
    </xf>
    <xf numFmtId="0" fontId="6" fillId="5" borderId="32" xfId="0" applyFont="1" applyFill="1" applyBorder="1" applyAlignment="1" applyProtection="1">
      <alignment horizontal="center" vertical="center"/>
    </xf>
    <xf numFmtId="0" fontId="7" fillId="6" borderId="3" xfId="0" applyFont="1" applyFill="1" applyBorder="1" applyAlignment="1" applyProtection="1">
      <alignment horizontal="center" vertical="center" wrapText="1"/>
    </xf>
    <xf numFmtId="0" fontId="1" fillId="0" borderId="0" xfId="0" applyFont="1" applyAlignment="1" applyProtection="1">
      <alignment horizontal="left" vertical="top" wrapText="1"/>
    </xf>
    <xf numFmtId="0" fontId="4" fillId="0" borderId="0" xfId="0" applyFont="1" applyAlignment="1" applyProtection="1">
      <alignment horizontal="center"/>
    </xf>
    <xf numFmtId="0" fontId="3" fillId="5" borderId="26" xfId="0" applyFont="1" applyFill="1" applyBorder="1" applyAlignment="1" applyProtection="1">
      <alignment horizontal="center" vertical="center"/>
    </xf>
    <xf numFmtId="0" fontId="3" fillId="5" borderId="27" xfId="0" applyFont="1" applyFill="1" applyBorder="1" applyAlignment="1" applyProtection="1">
      <alignment horizontal="center" vertical="center"/>
    </xf>
    <xf numFmtId="0" fontId="3" fillId="5" borderId="28" xfId="0" applyFont="1" applyFill="1" applyBorder="1" applyAlignment="1" applyProtection="1">
      <alignment horizontal="center" vertical="center"/>
    </xf>
    <xf numFmtId="0" fontId="1" fillId="5" borderId="4" xfId="0" applyFont="1" applyFill="1" applyBorder="1" applyAlignment="1" applyProtection="1">
      <alignment horizontal="center" vertical="center"/>
    </xf>
    <xf numFmtId="0" fontId="1" fillId="5" borderId="29" xfId="0" applyFont="1" applyFill="1" applyBorder="1" applyAlignment="1" applyProtection="1">
      <alignment horizontal="center" vertical="center"/>
    </xf>
    <xf numFmtId="0" fontId="1" fillId="5" borderId="3" xfId="0" applyFont="1" applyFill="1" applyBorder="1" applyAlignment="1" applyProtection="1">
      <alignment horizontal="center" vertical="center"/>
    </xf>
    <xf numFmtId="0" fontId="0" fillId="0" borderId="3" xfId="0" applyBorder="1" applyAlignment="1" applyProtection="1">
      <alignment horizontal="center" vertical="center" wrapText="1"/>
    </xf>
    <xf numFmtId="0" fontId="12" fillId="6" borderId="3" xfId="0" applyFont="1" applyFill="1" applyBorder="1" applyAlignment="1" applyProtection="1">
      <alignment horizontal="center" vertical="center" wrapText="1"/>
    </xf>
    <xf numFmtId="0" fontId="7" fillId="6" borderId="22" xfId="0" applyFont="1" applyFill="1" applyBorder="1" applyAlignment="1" applyProtection="1">
      <alignment horizontal="center" vertical="center"/>
    </xf>
    <xf numFmtId="0" fontId="7" fillId="6" borderId="7" xfId="0" applyFont="1" applyFill="1" applyBorder="1" applyAlignment="1" applyProtection="1">
      <alignment horizontal="center" vertical="center"/>
    </xf>
    <xf numFmtId="0" fontId="0" fillId="0" borderId="23" xfId="0"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4" fillId="5" borderId="15" xfId="0" applyFont="1" applyFill="1" applyBorder="1" applyAlignment="1" applyProtection="1">
      <alignment horizontal="center" vertical="center"/>
    </xf>
    <xf numFmtId="0" fontId="4" fillId="5" borderId="19" xfId="0" applyFont="1" applyFill="1" applyBorder="1" applyAlignment="1" applyProtection="1">
      <alignment horizontal="center" vertical="center"/>
    </xf>
    <xf numFmtId="0" fontId="4" fillId="5" borderId="21" xfId="0" applyFont="1" applyFill="1" applyBorder="1" applyAlignment="1" applyProtection="1">
      <alignment horizontal="center" vertical="center"/>
    </xf>
    <xf numFmtId="0" fontId="0" fillId="0" borderId="3"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18" fillId="9" borderId="15" xfId="0" applyFont="1" applyFill="1" applyBorder="1" applyAlignment="1">
      <alignment horizontal="center" vertical="center" wrapText="1"/>
    </xf>
    <xf numFmtId="0" fontId="18" fillId="9" borderId="19" xfId="0" applyFont="1" applyFill="1" applyBorder="1" applyAlignment="1">
      <alignment horizontal="center" vertical="center" wrapText="1"/>
    </xf>
    <xf numFmtId="0" fontId="18" fillId="9" borderId="21" xfId="0" applyFont="1" applyFill="1" applyBorder="1" applyAlignment="1">
      <alignment horizontal="center" vertical="center" wrapText="1"/>
    </xf>
    <xf numFmtId="0" fontId="0" fillId="0" borderId="5"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4" fillId="0" borderId="0" xfId="0" applyFont="1" applyAlignment="1">
      <alignment horizontal="center"/>
    </xf>
    <xf numFmtId="0" fontId="18" fillId="10" borderId="30" xfId="0" applyFont="1" applyFill="1" applyBorder="1" applyAlignment="1">
      <alignment horizontal="center" vertical="center" wrapText="1"/>
    </xf>
    <xf numFmtId="0" fontId="18" fillId="10" borderId="31" xfId="0" applyFont="1" applyFill="1" applyBorder="1" applyAlignment="1">
      <alignment horizontal="center" vertical="center" wrapText="1"/>
    </xf>
    <xf numFmtId="0" fontId="18" fillId="10" borderId="32" xfId="0" applyFont="1" applyFill="1" applyBorder="1" applyAlignment="1">
      <alignment horizontal="center" vertical="center" wrapText="1"/>
    </xf>
    <xf numFmtId="0" fontId="18" fillId="8" borderId="15" xfId="0" applyFont="1" applyFill="1" applyBorder="1" applyAlignment="1">
      <alignment horizontal="center" vertical="center" wrapText="1"/>
    </xf>
    <xf numFmtId="0" fontId="18" fillId="8" borderId="19" xfId="0" applyFont="1" applyFill="1" applyBorder="1" applyAlignment="1">
      <alignment horizontal="center" vertical="center" wrapText="1"/>
    </xf>
    <xf numFmtId="0" fontId="18" fillId="8" borderId="21" xfId="0" applyFont="1" applyFill="1" applyBorder="1" applyAlignment="1">
      <alignment horizontal="center" vertical="center" wrapText="1"/>
    </xf>
    <xf numFmtId="0" fontId="18" fillId="6" borderId="15" xfId="0" applyFont="1" applyFill="1" applyBorder="1" applyAlignment="1">
      <alignment horizontal="center" vertical="center" wrapText="1"/>
    </xf>
    <xf numFmtId="0" fontId="18" fillId="6" borderId="19" xfId="0" applyFont="1" applyFill="1" applyBorder="1" applyAlignment="1">
      <alignment horizontal="center" vertical="center" wrapText="1"/>
    </xf>
    <xf numFmtId="0" fontId="18" fillId="6" borderId="21" xfId="0" applyFont="1" applyFill="1" applyBorder="1" applyAlignment="1">
      <alignment horizontal="center" vertical="center" wrapText="1"/>
    </xf>
  </cellXfs>
  <cellStyles count="4">
    <cellStyle name="20% - Énfasis1" xfId="1" builtinId="30"/>
    <cellStyle name="Moneda" xfId="2" builtinId="4"/>
    <cellStyle name="Normal" xfId="0" builtinId="0"/>
    <cellStyle name="Porcentual" xfId="3" builtin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s-MX"/>
  <c:style val="8"/>
  <c:chart>
    <c:title>
      <c:tx>
        <c:rich>
          <a:bodyPr/>
          <a:lstStyle/>
          <a:p>
            <a:pPr>
              <a:defRPr/>
            </a:pPr>
            <a:r>
              <a:rPr lang="es-MX"/>
              <a:t>INCORPORADOS</a:t>
            </a:r>
          </a:p>
        </c:rich>
      </c:tx>
      <c:spPr>
        <a:noFill/>
        <a:ln w="25400">
          <a:noFill/>
        </a:ln>
      </c:spPr>
    </c:title>
    <c:plotArea>
      <c:layout/>
      <c:barChart>
        <c:barDir val="col"/>
        <c:grouping val="clustered"/>
        <c:ser>
          <c:idx val="0"/>
          <c:order val="0"/>
          <c:tx>
            <c:strRef>
              <c:f>RPP_2015!$C$12</c:f>
              <c:strCache>
                <c:ptCount val="1"/>
                <c:pt idx="0">
                  <c:v>META</c:v>
                </c:pt>
              </c:strCache>
            </c:strRef>
          </c:tx>
          <c:spPr>
            <a:solidFill>
              <a:schemeClr val="accent6">
                <a:lumMod val="75000"/>
              </a:schemeClr>
            </a:solidFill>
          </c:spPr>
          <c:cat>
            <c:strRef>
              <c:f>RPP_2015!$B$13:$B$16</c:f>
              <c:strCache>
                <c:ptCount val="4"/>
                <c:pt idx="0">
                  <c:v>ALFABETIZACIÓN</c:v>
                </c:pt>
                <c:pt idx="1">
                  <c:v>INICIAL</c:v>
                </c:pt>
                <c:pt idx="2">
                  <c:v>INTERMEDIO</c:v>
                </c:pt>
                <c:pt idx="3">
                  <c:v>AVANZADO</c:v>
                </c:pt>
              </c:strCache>
            </c:strRef>
          </c:cat>
          <c:val>
            <c:numRef>
              <c:f>RPP_2015!$C$13:$C$16</c:f>
              <c:numCache>
                <c:formatCode>General</c:formatCode>
                <c:ptCount val="4"/>
                <c:pt idx="0">
                  <c:v>915</c:v>
                </c:pt>
                <c:pt idx="1">
                  <c:v>72</c:v>
                </c:pt>
                <c:pt idx="2">
                  <c:v>144</c:v>
                </c:pt>
                <c:pt idx="3">
                  <c:v>168</c:v>
                </c:pt>
              </c:numCache>
            </c:numRef>
          </c:val>
        </c:ser>
        <c:ser>
          <c:idx val="1"/>
          <c:order val="1"/>
          <c:tx>
            <c:strRef>
              <c:f>RPP_2015!$D$12</c:f>
              <c:strCache>
                <c:ptCount val="1"/>
                <c:pt idx="0">
                  <c:v>LOGRO</c:v>
                </c:pt>
              </c:strCache>
            </c:strRef>
          </c:tx>
          <c:spPr>
            <a:solidFill>
              <a:schemeClr val="bg1">
                <a:lumMod val="50000"/>
              </a:schemeClr>
            </a:solidFill>
          </c:spPr>
          <c:cat>
            <c:strRef>
              <c:f>RPP_2015!$B$13:$B$16</c:f>
              <c:strCache>
                <c:ptCount val="4"/>
                <c:pt idx="0">
                  <c:v>ALFABETIZACIÓN</c:v>
                </c:pt>
                <c:pt idx="1">
                  <c:v>INICIAL</c:v>
                </c:pt>
                <c:pt idx="2">
                  <c:v>INTERMEDIO</c:v>
                </c:pt>
                <c:pt idx="3">
                  <c:v>AVANZADO</c:v>
                </c:pt>
              </c:strCache>
            </c:strRef>
          </c:cat>
          <c:val>
            <c:numRef>
              <c:f>RPP_2015!$D$13:$D$16</c:f>
              <c:numCache>
                <c:formatCode>#,##0</c:formatCode>
                <c:ptCount val="4"/>
                <c:pt idx="0" formatCode="General">
                  <c:v>632</c:v>
                </c:pt>
                <c:pt idx="1">
                  <c:v>1652</c:v>
                </c:pt>
                <c:pt idx="2" formatCode="General">
                  <c:v>583</c:v>
                </c:pt>
                <c:pt idx="3">
                  <c:v>1712</c:v>
                </c:pt>
              </c:numCache>
            </c:numRef>
          </c:val>
        </c:ser>
        <c:axId val="55508992"/>
        <c:axId val="55510528"/>
      </c:barChart>
      <c:catAx>
        <c:axId val="55508992"/>
        <c:scaling>
          <c:orientation val="minMax"/>
        </c:scaling>
        <c:axPos val="b"/>
        <c:numFmt formatCode="General" sourceLinked="0"/>
        <c:majorTickMark val="none"/>
        <c:tickLblPos val="nextTo"/>
        <c:crossAx val="55510528"/>
        <c:crosses val="autoZero"/>
        <c:auto val="1"/>
        <c:lblAlgn val="ctr"/>
        <c:lblOffset val="100"/>
      </c:catAx>
      <c:valAx>
        <c:axId val="55510528"/>
        <c:scaling>
          <c:orientation val="minMax"/>
        </c:scaling>
        <c:axPos val="l"/>
        <c:majorGridlines/>
        <c:numFmt formatCode="General" sourceLinked="1"/>
        <c:majorTickMark val="none"/>
        <c:tickLblPos val="nextTo"/>
        <c:crossAx val="55508992"/>
        <c:crosses val="autoZero"/>
        <c:crossBetween val="between"/>
      </c:valAx>
    </c:plotArea>
    <c:legend>
      <c:legendPos val="r"/>
      <c:layout>
        <c:manualLayout>
          <c:xMode val="edge"/>
          <c:yMode val="edge"/>
          <c:x val="0.89715891483880428"/>
          <c:y val="0.48314606741573035"/>
          <c:w val="8.2544032888638111E-2"/>
          <c:h val="0.1348314606741573"/>
        </c:manualLayout>
      </c:layout>
    </c:legend>
    <c:plotVisOnly val="1"/>
    <c:dispBlanksAs val="gap"/>
  </c:chart>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MX"/>
  <c:chart>
    <c:plotArea>
      <c:layout/>
      <c:barChart>
        <c:barDir val="col"/>
        <c:grouping val="clustered"/>
        <c:ser>
          <c:idx val="0"/>
          <c:order val="0"/>
          <c:tx>
            <c:strRef>
              <c:f>RPP_2015!$C$43</c:f>
              <c:strCache>
                <c:ptCount val="1"/>
                <c:pt idx="0">
                  <c:v>PRESUPUESTO ORIGINAL ANUAL</c:v>
                </c:pt>
              </c:strCache>
            </c:strRef>
          </c:tx>
          <c:spPr>
            <a:solidFill>
              <a:schemeClr val="accent6">
                <a:lumMod val="75000"/>
              </a:schemeClr>
            </a:solidFill>
          </c:spPr>
          <c:cat>
            <c:numRef>
              <c:f>RPP_2015!$B$44:$B$47</c:f>
              <c:numCache>
                <c:formatCode>General</c:formatCode>
                <c:ptCount val="4"/>
                <c:pt idx="0">
                  <c:v>1000</c:v>
                </c:pt>
                <c:pt idx="1">
                  <c:v>2000</c:v>
                </c:pt>
                <c:pt idx="2">
                  <c:v>3000</c:v>
                </c:pt>
                <c:pt idx="3">
                  <c:v>4000</c:v>
                </c:pt>
              </c:numCache>
            </c:numRef>
          </c:cat>
          <c:val>
            <c:numRef>
              <c:f>RPP_2015!$C$44:$C$47</c:f>
              <c:numCache>
                <c:formatCode>"$"#,##0.00;\-"$"#,##0.00</c:formatCode>
                <c:ptCount val="4"/>
                <c:pt idx="0">
                  <c:v>924320</c:v>
                </c:pt>
                <c:pt idx="1">
                  <c:v>408046</c:v>
                </c:pt>
                <c:pt idx="2">
                  <c:v>16213094</c:v>
                </c:pt>
                <c:pt idx="3">
                  <c:v>0</c:v>
                </c:pt>
              </c:numCache>
            </c:numRef>
          </c:val>
        </c:ser>
        <c:ser>
          <c:idx val="2"/>
          <c:order val="1"/>
          <c:tx>
            <c:strRef>
              <c:f>RPP_2015!$I$43</c:f>
              <c:strCache>
                <c:ptCount val="1"/>
                <c:pt idx="0">
                  <c:v>EJERCIDO+COMP</c:v>
                </c:pt>
              </c:strCache>
            </c:strRef>
          </c:tx>
          <c:spPr>
            <a:solidFill>
              <a:schemeClr val="bg1">
                <a:lumMod val="50000"/>
              </a:schemeClr>
            </a:solidFill>
          </c:spPr>
          <c:cat>
            <c:numRef>
              <c:f>RPP_2015!$B$44:$B$47</c:f>
              <c:numCache>
                <c:formatCode>General</c:formatCode>
                <c:ptCount val="4"/>
                <c:pt idx="0">
                  <c:v>1000</c:v>
                </c:pt>
                <c:pt idx="1">
                  <c:v>2000</c:v>
                </c:pt>
                <c:pt idx="2">
                  <c:v>3000</c:v>
                </c:pt>
                <c:pt idx="3">
                  <c:v>4000</c:v>
                </c:pt>
              </c:numCache>
            </c:numRef>
          </c:cat>
          <c:val>
            <c:numRef>
              <c:f>RPP_2015!$I$44:$I$47</c:f>
              <c:numCache>
                <c:formatCode>"$"#,##0.00;\-"$"#,##0.00</c:formatCode>
                <c:ptCount val="4"/>
                <c:pt idx="0">
                  <c:v>129300</c:v>
                </c:pt>
                <c:pt idx="1">
                  <c:v>70543.58</c:v>
                </c:pt>
                <c:pt idx="2">
                  <c:v>4080108</c:v>
                </c:pt>
                <c:pt idx="3">
                  <c:v>0</c:v>
                </c:pt>
              </c:numCache>
            </c:numRef>
          </c:val>
        </c:ser>
        <c:axId val="55556352"/>
        <c:axId val="55717888"/>
      </c:barChart>
      <c:lineChart>
        <c:grouping val="standard"/>
        <c:ser>
          <c:idx val="1"/>
          <c:order val="2"/>
          <c:tx>
            <c:strRef>
              <c:f>RPP_2015!$G$43</c:f>
              <c:strCache>
                <c:ptCount val="1"/>
                <c:pt idx="0">
                  <c:v>%</c:v>
                </c:pt>
              </c:strCache>
            </c:strRef>
          </c:tx>
          <c:spPr>
            <a:ln>
              <a:noFill/>
            </a:ln>
          </c:spPr>
          <c:marker>
            <c:symbol val="none"/>
          </c:marker>
          <c:dLbls>
            <c:dLbl>
              <c:idx val="0"/>
              <c:layout>
                <c:manualLayout>
                  <c:x val="0"/>
                  <c:y val="-0.70979625959726977"/>
                </c:manualLayout>
              </c:layout>
              <c:spPr>
                <a:noFill/>
                <a:ln w="25400">
                  <a:noFill/>
                </a:ln>
              </c:spPr>
              <c:txPr>
                <a:bodyPr/>
                <a:lstStyle/>
                <a:p>
                  <a:pPr>
                    <a:defRPr/>
                  </a:pPr>
                  <a:endParaRPr lang="es-MX"/>
                </a:p>
              </c:txPr>
              <c:dLblPos val="r"/>
              <c:showVal val="1"/>
            </c:dLbl>
            <c:dLbl>
              <c:idx val="1"/>
              <c:layout>
                <c:manualLayout>
                  <c:x val="3.6011203297574464E-3"/>
                  <c:y val="-0.70979625959726977"/>
                </c:manualLayout>
              </c:layout>
              <c:spPr>
                <a:noFill/>
                <a:ln w="25400">
                  <a:noFill/>
                </a:ln>
              </c:spPr>
              <c:txPr>
                <a:bodyPr/>
                <a:lstStyle/>
                <a:p>
                  <a:pPr>
                    <a:defRPr/>
                  </a:pPr>
                  <a:endParaRPr lang="es-MX"/>
                </a:p>
              </c:txPr>
              <c:dLblPos val="r"/>
              <c:showVal val="1"/>
            </c:dLbl>
            <c:dLbl>
              <c:idx val="2"/>
              <c:layout>
                <c:manualLayout>
                  <c:x val="-5.369127516778655E-3"/>
                  <c:y val="-0.70979664771858575"/>
                </c:manualLayout>
              </c:layout>
              <c:spPr>
                <a:noFill/>
                <a:ln w="25400">
                  <a:noFill/>
                </a:ln>
              </c:spPr>
              <c:txPr>
                <a:bodyPr/>
                <a:lstStyle/>
                <a:p>
                  <a:pPr>
                    <a:defRPr/>
                  </a:pPr>
                  <a:endParaRPr lang="es-MX"/>
                </a:p>
              </c:txPr>
              <c:dLblPos val="r"/>
              <c:showVal val="1"/>
            </c:dLbl>
            <c:dLbl>
              <c:idx val="3"/>
              <c:layout>
                <c:manualLayout>
                  <c:x val="-4.1163451883950784E-2"/>
                  <c:y val="-0.70422565166263962"/>
                </c:manualLayout>
              </c:layout>
              <c:numFmt formatCode="0.0%" sourceLinked="0"/>
              <c:spPr>
                <a:noFill/>
                <a:ln w="25400">
                  <a:noFill/>
                </a:ln>
              </c:spPr>
              <c:txPr>
                <a:bodyPr/>
                <a:lstStyle/>
                <a:p>
                  <a:pPr>
                    <a:defRPr/>
                  </a:pPr>
                  <a:endParaRPr lang="es-MX"/>
                </a:p>
              </c:txPr>
              <c:dLblPos val="r"/>
              <c:showVal val="1"/>
            </c:dLbl>
            <c:spPr>
              <a:noFill/>
              <a:ln w="25400">
                <a:noFill/>
              </a:ln>
            </c:spPr>
            <c:showVal val="1"/>
          </c:dLbls>
          <c:cat>
            <c:numRef>
              <c:f>RPP_2015!$B$44:$B$46</c:f>
              <c:numCache>
                <c:formatCode>General</c:formatCode>
                <c:ptCount val="3"/>
                <c:pt idx="0">
                  <c:v>1000</c:v>
                </c:pt>
                <c:pt idx="1">
                  <c:v>2000</c:v>
                </c:pt>
                <c:pt idx="2">
                  <c:v>3000</c:v>
                </c:pt>
              </c:numCache>
            </c:numRef>
          </c:cat>
          <c:val>
            <c:numRef>
              <c:f>RPP_2015!$G$44:$G$47</c:f>
              <c:numCache>
                <c:formatCode>0.0%</c:formatCode>
                <c:ptCount val="4"/>
                <c:pt idx="0">
                  <c:v>0.13988661935260516</c:v>
                </c:pt>
                <c:pt idx="1">
                  <c:v>0.17288143983766538</c:v>
                </c:pt>
                <c:pt idx="2">
                  <c:v>0.25165511283657516</c:v>
                </c:pt>
                <c:pt idx="3" formatCode="General">
                  <c:v>0</c:v>
                </c:pt>
              </c:numCache>
            </c:numRef>
          </c:val>
        </c:ser>
        <c:marker val="1"/>
        <c:axId val="55719424"/>
        <c:axId val="55720960"/>
      </c:lineChart>
      <c:catAx>
        <c:axId val="55556352"/>
        <c:scaling>
          <c:orientation val="minMax"/>
        </c:scaling>
        <c:axPos val="b"/>
        <c:numFmt formatCode="General" sourceLinked="1"/>
        <c:tickLblPos val="nextTo"/>
        <c:crossAx val="55717888"/>
        <c:crosses val="autoZero"/>
        <c:auto val="1"/>
        <c:lblAlgn val="ctr"/>
        <c:lblOffset val="100"/>
      </c:catAx>
      <c:valAx>
        <c:axId val="55717888"/>
        <c:scaling>
          <c:orientation val="minMax"/>
        </c:scaling>
        <c:axPos val="l"/>
        <c:numFmt formatCode="&quot;$&quot;#,##0.00;\-&quot;$&quot;#,##0.00" sourceLinked="1"/>
        <c:tickLblPos val="nextTo"/>
        <c:crossAx val="55556352"/>
        <c:crosses val="autoZero"/>
        <c:crossBetween val="between"/>
      </c:valAx>
      <c:catAx>
        <c:axId val="55719424"/>
        <c:scaling>
          <c:orientation val="minMax"/>
        </c:scaling>
        <c:delete val="1"/>
        <c:axPos val="b"/>
        <c:numFmt formatCode="General" sourceLinked="1"/>
        <c:tickLblPos val="none"/>
        <c:crossAx val="55720960"/>
        <c:crosses val="autoZero"/>
        <c:auto val="1"/>
        <c:lblAlgn val="ctr"/>
        <c:lblOffset val="100"/>
      </c:catAx>
      <c:valAx>
        <c:axId val="55720960"/>
        <c:scaling>
          <c:orientation val="minMax"/>
        </c:scaling>
        <c:axPos val="r"/>
        <c:numFmt formatCode="0.0%" sourceLinked="1"/>
        <c:tickLblPos val="nextTo"/>
        <c:crossAx val="55719424"/>
        <c:crosses val="max"/>
        <c:crossBetween val="between"/>
      </c:valAx>
      <c:spPr>
        <a:noFill/>
        <a:ln w="25400">
          <a:noFill/>
        </a:ln>
      </c:spPr>
    </c:plotArea>
    <c:legend>
      <c:legendPos val="r"/>
      <c:legendEntry>
        <c:idx val="2"/>
        <c:txPr>
          <a:bodyPr/>
          <a:lstStyle/>
          <a:p>
            <a:pPr>
              <a:defRPr>
                <a:solidFill>
                  <a:schemeClr val="bg1"/>
                </a:solidFill>
              </a:defRPr>
            </a:pPr>
            <a:endParaRPr lang="es-MX"/>
          </a:p>
        </c:txPr>
      </c:legendEntry>
      <c:layout>
        <c:manualLayout>
          <c:xMode val="edge"/>
          <c:yMode val="edge"/>
          <c:x val="0.15704697986577182"/>
          <c:y val="0.89338235294117652"/>
          <c:w val="0.77181208053691275"/>
          <c:h val="7.720588235294118E-2"/>
        </c:manualLayout>
      </c:layout>
    </c:legend>
    <c:plotVisOnly val="1"/>
    <c:dispBlanksAs val="gap"/>
  </c:chart>
  <c:printSettings>
    <c:headerFooter/>
    <c:pageMargins b="0.750000000000001" l="0.70000000000000062" r="0.70000000000000062" t="0.75000000000000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MX"/>
  <c:chart>
    <c:plotArea>
      <c:layout/>
      <c:barChart>
        <c:barDir val="col"/>
        <c:grouping val="clustered"/>
        <c:ser>
          <c:idx val="0"/>
          <c:order val="0"/>
          <c:tx>
            <c:strRef>
              <c:f>RPP_2015!$C$71</c:f>
              <c:strCache>
                <c:ptCount val="1"/>
                <c:pt idx="0">
                  <c:v>PRESUPUESTO ORIGINAL ANUAL</c:v>
                </c:pt>
              </c:strCache>
            </c:strRef>
          </c:tx>
          <c:spPr>
            <a:solidFill>
              <a:schemeClr val="accent6">
                <a:lumMod val="75000"/>
              </a:schemeClr>
            </a:solidFill>
          </c:spPr>
          <c:cat>
            <c:numRef>
              <c:f>RPP_2015!$B$72:$B$76</c:f>
              <c:numCache>
                <c:formatCode>General</c:formatCode>
                <c:ptCount val="5"/>
                <c:pt idx="0">
                  <c:v>1000</c:v>
                </c:pt>
                <c:pt idx="1">
                  <c:v>2000</c:v>
                </c:pt>
                <c:pt idx="2">
                  <c:v>3000</c:v>
                </c:pt>
                <c:pt idx="3">
                  <c:v>4000</c:v>
                </c:pt>
                <c:pt idx="4">
                  <c:v>5000</c:v>
                </c:pt>
              </c:numCache>
            </c:numRef>
          </c:cat>
          <c:val>
            <c:numRef>
              <c:f>RPP_2015!$C$72:$C$76</c:f>
              <c:numCache>
                <c:formatCode>"$"#,##0.00;\-"$"#,##0.00</c:formatCode>
                <c:ptCount val="5"/>
                <c:pt idx="0">
                  <c:v>22862456</c:v>
                </c:pt>
                <c:pt idx="1">
                  <c:v>1128884</c:v>
                </c:pt>
                <c:pt idx="2">
                  <c:v>5604895</c:v>
                </c:pt>
                <c:pt idx="3">
                  <c:v>530650</c:v>
                </c:pt>
                <c:pt idx="4">
                  <c:v>0</c:v>
                </c:pt>
              </c:numCache>
            </c:numRef>
          </c:val>
        </c:ser>
        <c:ser>
          <c:idx val="2"/>
          <c:order val="1"/>
          <c:tx>
            <c:strRef>
              <c:f>RPP_2015!$I$71</c:f>
              <c:strCache>
                <c:ptCount val="1"/>
                <c:pt idx="0">
                  <c:v>EJERCIDO+COMP</c:v>
                </c:pt>
              </c:strCache>
            </c:strRef>
          </c:tx>
          <c:spPr>
            <a:solidFill>
              <a:schemeClr val="bg1">
                <a:lumMod val="50000"/>
              </a:schemeClr>
            </a:solidFill>
          </c:spPr>
          <c:cat>
            <c:numRef>
              <c:f>RPP_2015!$B$72:$B$76</c:f>
              <c:numCache>
                <c:formatCode>General</c:formatCode>
                <c:ptCount val="5"/>
                <c:pt idx="0">
                  <c:v>1000</c:v>
                </c:pt>
                <c:pt idx="1">
                  <c:v>2000</c:v>
                </c:pt>
                <c:pt idx="2">
                  <c:v>3000</c:v>
                </c:pt>
                <c:pt idx="3">
                  <c:v>4000</c:v>
                </c:pt>
                <c:pt idx="4">
                  <c:v>5000</c:v>
                </c:pt>
              </c:numCache>
            </c:numRef>
          </c:cat>
          <c:val>
            <c:numRef>
              <c:f>RPP_2015!$I$72:$I$76</c:f>
              <c:numCache>
                <c:formatCode>"$"#,##0.00;\-"$"#,##0.00</c:formatCode>
                <c:ptCount val="5"/>
                <c:pt idx="0">
                  <c:v>4818958.96</c:v>
                </c:pt>
                <c:pt idx="1">
                  <c:v>303117.67</c:v>
                </c:pt>
                <c:pt idx="2">
                  <c:v>1305306.3500000001</c:v>
                </c:pt>
                <c:pt idx="3">
                  <c:v>0</c:v>
                </c:pt>
                <c:pt idx="4">
                  <c:v>0</c:v>
                </c:pt>
              </c:numCache>
            </c:numRef>
          </c:val>
        </c:ser>
        <c:axId val="55767040"/>
        <c:axId val="55768576"/>
      </c:barChart>
      <c:lineChart>
        <c:grouping val="standard"/>
        <c:ser>
          <c:idx val="1"/>
          <c:order val="2"/>
          <c:tx>
            <c:strRef>
              <c:f>RPP_2015!$G$71</c:f>
              <c:strCache>
                <c:ptCount val="1"/>
                <c:pt idx="0">
                  <c:v>%</c:v>
                </c:pt>
              </c:strCache>
            </c:strRef>
          </c:tx>
          <c:spPr>
            <a:ln>
              <a:noFill/>
            </a:ln>
          </c:spPr>
          <c:marker>
            <c:symbol val="none"/>
          </c:marker>
          <c:dLbls>
            <c:dLbl>
              <c:idx val="0"/>
              <c:layout>
                <c:manualLayout>
                  <c:x val="-1.9626909052475841E-2"/>
                  <c:y val="-0.80267167248092053"/>
                </c:manualLayout>
              </c:layout>
              <c:dLblPos val="r"/>
              <c:showVal val="1"/>
            </c:dLbl>
            <c:dLbl>
              <c:idx val="1"/>
              <c:layout>
                <c:manualLayout>
                  <c:x val="-2.1431133188888282E-2"/>
                  <c:y val="-0.79934223978206675"/>
                </c:manualLayout>
              </c:layout>
              <c:dLblPos val="r"/>
              <c:showVal val="1"/>
            </c:dLbl>
            <c:dLbl>
              <c:idx val="2"/>
              <c:layout>
                <c:manualLayout>
                  <c:x val="-2.3213655340062353E-2"/>
                  <c:y val="-0.79601306922262938"/>
                </c:manualLayout>
              </c:layout>
              <c:dLblPos val="r"/>
              <c:showVal val="1"/>
            </c:dLbl>
            <c:dLbl>
              <c:idx val="3"/>
              <c:layout>
                <c:manualLayout>
                  <c:x val="-2.8597156899011784E-2"/>
                  <c:y val="-0.79601306922262938"/>
                </c:manualLayout>
              </c:layout>
              <c:dLblPos val="r"/>
              <c:showVal val="1"/>
            </c:dLbl>
            <c:dLbl>
              <c:idx val="4"/>
              <c:layout>
                <c:manualLayout>
                  <c:x val="-1.9641424016628845E-2"/>
                  <c:y val="-0.8026714103415068"/>
                </c:manualLayout>
              </c:layout>
              <c:dLblPos val="r"/>
              <c:showVal val="1"/>
            </c:dLbl>
            <c:numFmt formatCode="0.0%" sourceLinked="0"/>
            <c:spPr>
              <a:noFill/>
              <a:ln w="25400">
                <a:noFill/>
              </a:ln>
            </c:spPr>
            <c:txPr>
              <a:bodyPr rot="0" anchor="t" anchorCtr="1"/>
              <a:lstStyle/>
              <a:p>
                <a:pPr>
                  <a:defRPr/>
                </a:pPr>
                <a:endParaRPr lang="es-MX"/>
              </a:p>
            </c:txPr>
            <c:dLblPos val="t"/>
            <c:showVal val="1"/>
          </c:dLbls>
          <c:val>
            <c:numRef>
              <c:f>RPP_2015!$G$72:$G$76</c:f>
              <c:numCache>
                <c:formatCode>0.0%</c:formatCode>
                <c:ptCount val="5"/>
                <c:pt idx="0">
                  <c:v>0.21078045858240252</c:v>
                </c:pt>
                <c:pt idx="1">
                  <c:v>0.26851090988976722</c:v>
                </c:pt>
                <c:pt idx="2">
                  <c:v>0.23288685158241146</c:v>
                </c:pt>
                <c:pt idx="3">
                  <c:v>0</c:v>
                </c:pt>
                <c:pt idx="4" formatCode="General">
                  <c:v>0</c:v>
                </c:pt>
              </c:numCache>
            </c:numRef>
          </c:val>
        </c:ser>
        <c:marker val="1"/>
        <c:axId val="55770112"/>
        <c:axId val="55771904"/>
      </c:lineChart>
      <c:catAx>
        <c:axId val="55767040"/>
        <c:scaling>
          <c:orientation val="minMax"/>
        </c:scaling>
        <c:axPos val="b"/>
        <c:numFmt formatCode="General" sourceLinked="1"/>
        <c:tickLblPos val="nextTo"/>
        <c:crossAx val="55768576"/>
        <c:crosses val="autoZero"/>
        <c:auto val="1"/>
        <c:lblAlgn val="ctr"/>
        <c:lblOffset val="100"/>
      </c:catAx>
      <c:valAx>
        <c:axId val="55768576"/>
        <c:scaling>
          <c:orientation val="minMax"/>
        </c:scaling>
        <c:axPos val="l"/>
        <c:numFmt formatCode="&quot;$&quot;#,##0.00;\-&quot;$&quot;#,##0.00" sourceLinked="1"/>
        <c:tickLblPos val="nextTo"/>
        <c:crossAx val="55767040"/>
        <c:crosses val="autoZero"/>
        <c:crossBetween val="between"/>
      </c:valAx>
      <c:catAx>
        <c:axId val="55770112"/>
        <c:scaling>
          <c:orientation val="minMax"/>
        </c:scaling>
        <c:delete val="1"/>
        <c:axPos val="b"/>
        <c:tickLblPos val="none"/>
        <c:crossAx val="55771904"/>
        <c:crosses val="autoZero"/>
        <c:auto val="1"/>
        <c:lblAlgn val="ctr"/>
        <c:lblOffset val="100"/>
      </c:catAx>
      <c:valAx>
        <c:axId val="55771904"/>
        <c:scaling>
          <c:orientation val="minMax"/>
        </c:scaling>
        <c:axPos val="r"/>
        <c:numFmt formatCode="0.0%" sourceLinked="1"/>
        <c:tickLblPos val="nextTo"/>
        <c:txPr>
          <a:bodyPr/>
          <a:lstStyle/>
          <a:p>
            <a:pPr>
              <a:defRPr>
                <a:solidFill>
                  <a:schemeClr val="bg1"/>
                </a:solidFill>
              </a:defRPr>
            </a:pPr>
            <a:endParaRPr lang="es-MX"/>
          </a:p>
        </c:txPr>
        <c:crossAx val="55770112"/>
        <c:crosses val="max"/>
        <c:crossBetween val="between"/>
      </c:valAx>
      <c:spPr>
        <a:noFill/>
        <a:ln w="25400">
          <a:noFill/>
        </a:ln>
      </c:spPr>
    </c:plotArea>
    <c:legend>
      <c:legendPos val="r"/>
      <c:legendEntry>
        <c:idx val="2"/>
        <c:txPr>
          <a:bodyPr/>
          <a:lstStyle/>
          <a:p>
            <a:pPr>
              <a:defRPr>
                <a:solidFill>
                  <a:schemeClr val="bg1"/>
                </a:solidFill>
              </a:defRPr>
            </a:pPr>
            <a:endParaRPr lang="es-MX"/>
          </a:p>
        </c:txPr>
      </c:legendEntry>
      <c:layout>
        <c:manualLayout>
          <c:xMode val="edge"/>
          <c:yMode val="edge"/>
          <c:x val="0.16644306210876031"/>
          <c:y val="0.89276807980049877"/>
          <c:w val="0.66442996567609958"/>
          <c:h val="5.9850374064837904E-2"/>
        </c:manualLayout>
      </c:layout>
    </c:legend>
    <c:plotVisOnly val="1"/>
    <c:dispBlanksAs val="gap"/>
  </c:chart>
  <c:printSettings>
    <c:headerFooter/>
    <c:pageMargins b="0.750000000000001" l="0.70000000000000062" r="0.70000000000000062" t="0.75000000000000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MX"/>
  <c:style val="8"/>
  <c:chart>
    <c:title>
      <c:tx>
        <c:rich>
          <a:bodyPr/>
          <a:lstStyle/>
          <a:p>
            <a:pPr>
              <a:defRPr/>
            </a:pPr>
            <a:r>
              <a:rPr lang="es-MX"/>
              <a:t>UCN'S</a:t>
            </a:r>
          </a:p>
        </c:rich>
      </c:tx>
      <c:spPr>
        <a:noFill/>
        <a:ln w="25400">
          <a:noFill/>
        </a:ln>
      </c:spPr>
    </c:title>
    <c:plotArea>
      <c:layout/>
      <c:barChart>
        <c:barDir val="col"/>
        <c:grouping val="clustered"/>
        <c:ser>
          <c:idx val="0"/>
          <c:order val="0"/>
          <c:tx>
            <c:strRef>
              <c:f>RPP_2015!$E$11:$E$12</c:f>
              <c:strCache>
                <c:ptCount val="1"/>
                <c:pt idx="0">
                  <c:v>UCN'S META</c:v>
                </c:pt>
              </c:strCache>
            </c:strRef>
          </c:tx>
          <c:spPr>
            <a:solidFill>
              <a:schemeClr val="accent6">
                <a:lumMod val="75000"/>
              </a:schemeClr>
            </a:solidFill>
          </c:spPr>
          <c:cat>
            <c:strRef>
              <c:f>RPP_2015!$B$13:$B$16</c:f>
              <c:strCache>
                <c:ptCount val="4"/>
                <c:pt idx="0">
                  <c:v>ALFABETIZACIÓN</c:v>
                </c:pt>
                <c:pt idx="1">
                  <c:v>INICIAL</c:v>
                </c:pt>
                <c:pt idx="2">
                  <c:v>INTERMEDIO</c:v>
                </c:pt>
                <c:pt idx="3">
                  <c:v>AVANZADO</c:v>
                </c:pt>
              </c:strCache>
            </c:strRef>
          </c:cat>
          <c:val>
            <c:numRef>
              <c:f>RPP_2015!$E$13:$E$16</c:f>
              <c:numCache>
                <c:formatCode>0</c:formatCode>
                <c:ptCount val="4"/>
                <c:pt idx="0">
                  <c:v>862</c:v>
                </c:pt>
                <c:pt idx="1">
                  <c:v>147</c:v>
                </c:pt>
                <c:pt idx="2">
                  <c:v>187</c:v>
                </c:pt>
                <c:pt idx="3">
                  <c:v>367</c:v>
                </c:pt>
              </c:numCache>
            </c:numRef>
          </c:val>
        </c:ser>
        <c:ser>
          <c:idx val="1"/>
          <c:order val="1"/>
          <c:tx>
            <c:strRef>
              <c:f>RPP_2015!$F$11:$F$12</c:f>
              <c:strCache>
                <c:ptCount val="1"/>
                <c:pt idx="0">
                  <c:v>UCN'S LOGRO</c:v>
                </c:pt>
              </c:strCache>
            </c:strRef>
          </c:tx>
          <c:spPr>
            <a:solidFill>
              <a:schemeClr val="bg1">
                <a:lumMod val="50000"/>
              </a:schemeClr>
            </a:solidFill>
          </c:spPr>
          <c:cat>
            <c:strRef>
              <c:f>RPP_2015!$B$13:$B$16</c:f>
              <c:strCache>
                <c:ptCount val="4"/>
                <c:pt idx="0">
                  <c:v>ALFABETIZACIÓN</c:v>
                </c:pt>
                <c:pt idx="1">
                  <c:v>INICIAL</c:v>
                </c:pt>
                <c:pt idx="2">
                  <c:v>INTERMEDIO</c:v>
                </c:pt>
                <c:pt idx="3">
                  <c:v>AVANZADO</c:v>
                </c:pt>
              </c:strCache>
            </c:strRef>
          </c:cat>
          <c:val>
            <c:numRef>
              <c:f>RPP_2015!$F$13:$F$16</c:f>
              <c:numCache>
                <c:formatCode>General</c:formatCode>
                <c:ptCount val="4"/>
                <c:pt idx="0">
                  <c:v>262</c:v>
                </c:pt>
                <c:pt idx="1">
                  <c:v>103</c:v>
                </c:pt>
                <c:pt idx="2">
                  <c:v>383</c:v>
                </c:pt>
                <c:pt idx="3">
                  <c:v>921</c:v>
                </c:pt>
              </c:numCache>
            </c:numRef>
          </c:val>
        </c:ser>
        <c:axId val="55796864"/>
        <c:axId val="55798400"/>
      </c:barChart>
      <c:catAx>
        <c:axId val="55796864"/>
        <c:scaling>
          <c:orientation val="minMax"/>
        </c:scaling>
        <c:axPos val="b"/>
        <c:numFmt formatCode="General" sourceLinked="0"/>
        <c:majorTickMark val="none"/>
        <c:tickLblPos val="nextTo"/>
        <c:crossAx val="55798400"/>
        <c:crosses val="autoZero"/>
        <c:auto val="1"/>
        <c:lblAlgn val="ctr"/>
        <c:lblOffset val="100"/>
      </c:catAx>
      <c:valAx>
        <c:axId val="55798400"/>
        <c:scaling>
          <c:orientation val="minMax"/>
        </c:scaling>
        <c:axPos val="l"/>
        <c:majorGridlines/>
        <c:numFmt formatCode="0" sourceLinked="1"/>
        <c:majorTickMark val="none"/>
        <c:tickLblPos val="nextTo"/>
        <c:crossAx val="55796864"/>
        <c:crosses val="autoZero"/>
        <c:crossBetween val="between"/>
      </c:valAx>
    </c:plotArea>
    <c:legend>
      <c:legendPos val="r"/>
      <c:layout>
        <c:manualLayout>
          <c:xMode val="edge"/>
          <c:yMode val="edge"/>
          <c:x val="0.86062303142907925"/>
          <c:y val="0.4859550561797753"/>
          <c:w val="0.13125854410160484"/>
          <c:h val="0.1348314606741573"/>
        </c:manualLayout>
      </c:layout>
    </c:legend>
    <c:plotVisOnly val="1"/>
    <c:dispBlanksAs val="gap"/>
  </c:chart>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390525</xdr:colOff>
      <xdr:row>18</xdr:row>
      <xdr:rowOff>66675</xdr:rowOff>
    </xdr:from>
    <xdr:to>
      <xdr:col>7</xdr:col>
      <xdr:colOff>933450</xdr:colOff>
      <xdr:row>36</xdr:row>
      <xdr:rowOff>28575</xdr:rowOff>
    </xdr:to>
    <xdr:graphicFrame macro="">
      <xdr:nvGraphicFramePr>
        <xdr:cNvPr id="2049"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381000</xdr:colOff>
      <xdr:row>49</xdr:row>
      <xdr:rowOff>114300</xdr:rowOff>
    </xdr:from>
    <xdr:to>
      <xdr:col>7</xdr:col>
      <xdr:colOff>981075</xdr:colOff>
      <xdr:row>62</xdr:row>
      <xdr:rowOff>228600</xdr:rowOff>
    </xdr:to>
    <xdr:graphicFrame macro="">
      <xdr:nvGraphicFramePr>
        <xdr:cNvPr id="2050"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28575</xdr:colOff>
      <xdr:row>78</xdr:row>
      <xdr:rowOff>47625</xdr:rowOff>
    </xdr:from>
    <xdr:to>
      <xdr:col>7</xdr:col>
      <xdr:colOff>1133475</xdr:colOff>
      <xdr:row>91</xdr:row>
      <xdr:rowOff>152400</xdr:rowOff>
    </xdr:to>
    <xdr:graphicFrame macro="">
      <xdr:nvGraphicFramePr>
        <xdr:cNvPr id="2051"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18</xdr:row>
      <xdr:rowOff>0</xdr:rowOff>
    </xdr:from>
    <xdr:to>
      <xdr:col>15</xdr:col>
      <xdr:colOff>447675</xdr:colOff>
      <xdr:row>35</xdr:row>
      <xdr:rowOff>152400</xdr:rowOff>
    </xdr:to>
    <xdr:graphicFrame macro="">
      <xdr:nvGraphicFramePr>
        <xdr:cNvPr id="2052" name="5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B5:D37"/>
  <sheetViews>
    <sheetView topLeftCell="A4" workbookViewId="0">
      <selection activeCell="D6" sqref="D6:D17"/>
    </sheetView>
  </sheetViews>
  <sheetFormatPr baseColWidth="10" defaultRowHeight="15"/>
  <cols>
    <col min="2" max="2" width="20.5703125" bestFit="1" customWidth="1"/>
    <col min="4" max="4" width="19.42578125" bestFit="1" customWidth="1"/>
  </cols>
  <sheetData>
    <row r="5" spans="2:4" ht="15.75" thickBot="1">
      <c r="D5" t="s">
        <v>68</v>
      </c>
    </row>
    <row r="6" spans="2:4" ht="15.75" thickBot="1">
      <c r="B6" s="1" t="s">
        <v>8</v>
      </c>
      <c r="D6" t="s">
        <v>42</v>
      </c>
    </row>
    <row r="7" spans="2:4" ht="15.75" thickBot="1">
      <c r="B7" s="2" t="s">
        <v>9</v>
      </c>
      <c r="D7" t="s">
        <v>57</v>
      </c>
    </row>
    <row r="8" spans="2:4" ht="15.75" thickBot="1">
      <c r="B8" s="2" t="s">
        <v>10</v>
      </c>
      <c r="D8" t="s">
        <v>58</v>
      </c>
    </row>
    <row r="9" spans="2:4" ht="15.75" thickBot="1">
      <c r="B9" s="2" t="s">
        <v>11</v>
      </c>
      <c r="D9" t="s">
        <v>59</v>
      </c>
    </row>
    <row r="10" spans="2:4" ht="15.75" thickBot="1">
      <c r="B10" s="2" t="s">
        <v>12</v>
      </c>
      <c r="D10" t="s">
        <v>60</v>
      </c>
    </row>
    <row r="11" spans="2:4" ht="15.75" thickBot="1">
      <c r="B11" s="2" t="s">
        <v>13</v>
      </c>
      <c r="D11" t="s">
        <v>61</v>
      </c>
    </row>
    <row r="12" spans="2:4" ht="15.75" thickBot="1">
      <c r="B12" s="2" t="s">
        <v>14</v>
      </c>
      <c r="D12" t="s">
        <v>62</v>
      </c>
    </row>
    <row r="13" spans="2:4" ht="15.75" thickBot="1">
      <c r="B13" s="2" t="s">
        <v>15</v>
      </c>
      <c r="D13" t="s">
        <v>63</v>
      </c>
    </row>
    <row r="14" spans="2:4" ht="15.75" thickBot="1">
      <c r="B14" s="2" t="s">
        <v>16</v>
      </c>
      <c r="D14" t="s">
        <v>64</v>
      </c>
    </row>
    <row r="15" spans="2:4" ht="15.75" thickBot="1">
      <c r="B15" s="2" t="s">
        <v>17</v>
      </c>
      <c r="D15" t="s">
        <v>65</v>
      </c>
    </row>
    <row r="16" spans="2:4" ht="15.75" thickBot="1">
      <c r="B16" s="2" t="s">
        <v>18</v>
      </c>
      <c r="D16" t="s">
        <v>66</v>
      </c>
    </row>
    <row r="17" spans="2:4" ht="15.75" thickBot="1">
      <c r="B17" s="2" t="s">
        <v>19</v>
      </c>
      <c r="D17" t="s">
        <v>67</v>
      </c>
    </row>
    <row r="18" spans="2:4" ht="15.75" thickBot="1">
      <c r="B18" s="2" t="s">
        <v>20</v>
      </c>
    </row>
    <row r="19" spans="2:4" ht="15.75" thickBot="1">
      <c r="B19" s="2" t="s">
        <v>21</v>
      </c>
    </row>
    <row r="20" spans="2:4" ht="15.75" thickBot="1">
      <c r="B20" s="2" t="s">
        <v>22</v>
      </c>
    </row>
    <row r="21" spans="2:4" ht="15.75" thickBot="1">
      <c r="B21" s="2" t="s">
        <v>23</v>
      </c>
    </row>
    <row r="22" spans="2:4" ht="15.75" thickBot="1">
      <c r="B22" s="2" t="s">
        <v>24</v>
      </c>
    </row>
    <row r="23" spans="2:4" ht="15.75" thickBot="1">
      <c r="B23" s="2" t="s">
        <v>25</v>
      </c>
    </row>
    <row r="24" spans="2:4" ht="15.75" thickBot="1">
      <c r="B24" s="2" t="s">
        <v>26</v>
      </c>
    </row>
    <row r="25" spans="2:4" ht="15.75" thickBot="1">
      <c r="B25" s="2" t="s">
        <v>27</v>
      </c>
    </row>
    <row r="26" spans="2:4" ht="15.75" thickBot="1">
      <c r="B26" s="2" t="s">
        <v>28</v>
      </c>
    </row>
    <row r="27" spans="2:4" ht="15.75" thickBot="1">
      <c r="B27" s="2" t="s">
        <v>29</v>
      </c>
    </row>
    <row r="28" spans="2:4" ht="15.75" thickBot="1">
      <c r="B28" s="2" t="s">
        <v>30</v>
      </c>
    </row>
    <row r="29" spans="2:4" ht="15.75" thickBot="1">
      <c r="B29" s="2" t="s">
        <v>31</v>
      </c>
    </row>
    <row r="30" spans="2:4" ht="15.75" thickBot="1">
      <c r="B30" s="2" t="s">
        <v>32</v>
      </c>
    </row>
    <row r="31" spans="2:4" ht="15.75" thickBot="1">
      <c r="B31" s="2" t="s">
        <v>33</v>
      </c>
    </row>
    <row r="32" spans="2:4" ht="15.75" thickBot="1">
      <c r="B32" s="2" t="s">
        <v>34</v>
      </c>
    </row>
    <row r="33" spans="2:2" ht="15.75" thickBot="1">
      <c r="B33" s="2" t="s">
        <v>35</v>
      </c>
    </row>
    <row r="34" spans="2:2" ht="15.75" thickBot="1">
      <c r="B34" s="2" t="s">
        <v>36</v>
      </c>
    </row>
    <row r="35" spans="2:2" ht="15.75" thickBot="1">
      <c r="B35" s="2" t="s">
        <v>37</v>
      </c>
    </row>
    <row r="36" spans="2:2" ht="15.75" thickBot="1">
      <c r="B36" s="2" t="s">
        <v>38</v>
      </c>
    </row>
    <row r="37" spans="2:2" ht="15.75" thickBot="1">
      <c r="B37" s="2" t="s">
        <v>39</v>
      </c>
    </row>
  </sheetData>
  <phoneticPr fontId="0"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V132"/>
  <sheetViews>
    <sheetView tabSelected="1" zoomScale="80" zoomScaleNormal="80" zoomScalePageLayoutView="70" workbookViewId="0">
      <selection activeCell="D130" sqref="D130"/>
    </sheetView>
  </sheetViews>
  <sheetFormatPr baseColWidth="10" defaultColWidth="0" defaultRowHeight="15" zeroHeight="1"/>
  <cols>
    <col min="1" max="1" width="6.28515625" style="4" customWidth="1"/>
    <col min="2" max="5" width="18.7109375" style="4" customWidth="1"/>
    <col min="6" max="6" width="16.140625" style="4" customWidth="1"/>
    <col min="7" max="7" width="0.140625" style="4" customWidth="1"/>
    <col min="8" max="8" width="15.7109375" style="4" customWidth="1"/>
    <col min="9" max="10" width="18.7109375" style="4" customWidth="1"/>
    <col min="11" max="11" width="5.28515625" style="4" customWidth="1"/>
    <col min="12" max="12" width="18.7109375" style="4" customWidth="1"/>
    <col min="13" max="13" width="4.7109375" style="4" customWidth="1"/>
    <col min="14" max="15" width="25.7109375" style="4" customWidth="1"/>
    <col min="16" max="22" width="11.42578125" style="4" customWidth="1"/>
    <col min="23" max="16384" width="11.42578125" style="4" hidden="1"/>
  </cols>
  <sheetData>
    <row r="1" spans="2:21"/>
    <row r="2" spans="2:21" ht="18.75">
      <c r="B2" s="120" t="s">
        <v>74</v>
      </c>
      <c r="C2" s="120"/>
      <c r="D2" s="120"/>
      <c r="E2" s="120"/>
      <c r="F2" s="120"/>
      <c r="G2" s="120"/>
      <c r="H2" s="120"/>
      <c r="I2" s="120"/>
      <c r="J2" s="120"/>
      <c r="K2" s="120"/>
      <c r="L2" s="120"/>
      <c r="M2" s="120"/>
      <c r="N2" s="120"/>
      <c r="O2" s="120"/>
    </row>
    <row r="3" spans="2:21" ht="15.75" thickBot="1"/>
    <row r="4" spans="2:21" ht="27.75" customHeight="1" thickBot="1">
      <c r="B4" s="5" t="s">
        <v>40</v>
      </c>
      <c r="C4" s="121" t="str">
        <f ca="1">+FIGURAS_MARZO!D7</f>
        <v>COLIMA</v>
      </c>
      <c r="D4" s="122"/>
      <c r="E4" s="122"/>
      <c r="F4" s="122"/>
      <c r="G4" s="122"/>
      <c r="H4" s="122"/>
      <c r="I4" s="122"/>
      <c r="J4" s="123"/>
      <c r="K4" s="6"/>
      <c r="L4" s="5" t="s">
        <v>41</v>
      </c>
      <c r="M4" s="121" t="s">
        <v>58</v>
      </c>
      <c r="N4" s="122"/>
      <c r="O4" s="123"/>
    </row>
    <row r="5" spans="2:21" ht="19.5" thickBot="1">
      <c r="B5" s="6"/>
      <c r="C5" s="7"/>
      <c r="D5" s="7"/>
      <c r="E5" s="7"/>
      <c r="F5" s="7"/>
      <c r="G5" s="7"/>
      <c r="H5" s="7"/>
      <c r="I5" s="7"/>
      <c r="J5" s="7"/>
      <c r="K5" s="6"/>
      <c r="L5" s="6"/>
      <c r="M5" s="7"/>
      <c r="N5" s="7"/>
      <c r="O5" s="7"/>
    </row>
    <row r="6" spans="2:21" ht="18.75" customHeight="1">
      <c r="B6" s="106" t="s">
        <v>46</v>
      </c>
      <c r="C6" s="107"/>
      <c r="D6" s="107"/>
      <c r="E6" s="107"/>
      <c r="F6" s="107"/>
      <c r="G6" s="107"/>
      <c r="H6" s="107"/>
      <c r="I6" s="107"/>
      <c r="J6" s="107"/>
      <c r="K6" s="107"/>
      <c r="L6" s="107"/>
      <c r="M6" s="107"/>
      <c r="N6" s="107"/>
      <c r="O6" s="107"/>
      <c r="P6" s="107"/>
      <c r="Q6" s="107"/>
      <c r="R6" s="107"/>
      <c r="S6" s="107"/>
      <c r="T6" s="107"/>
      <c r="U6" s="108"/>
    </row>
    <row r="7" spans="2:21" ht="18.75" customHeight="1" thickBot="1">
      <c r="B7" s="109"/>
      <c r="C7" s="110"/>
      <c r="D7" s="110"/>
      <c r="E7" s="110"/>
      <c r="F7" s="110"/>
      <c r="G7" s="110"/>
      <c r="H7" s="110"/>
      <c r="I7" s="110"/>
      <c r="J7" s="110"/>
      <c r="K7" s="110"/>
      <c r="L7" s="110"/>
      <c r="M7" s="110"/>
      <c r="N7" s="110"/>
      <c r="O7" s="110"/>
      <c r="P7" s="110"/>
      <c r="Q7" s="110"/>
      <c r="R7" s="110"/>
      <c r="S7" s="110"/>
      <c r="T7" s="110"/>
      <c r="U7" s="111"/>
    </row>
    <row r="8" spans="2:21" ht="18.75" customHeight="1" thickBot="1">
      <c r="B8" s="18"/>
      <c r="C8" s="18"/>
      <c r="D8" s="18"/>
      <c r="E8" s="18"/>
      <c r="F8" s="18"/>
      <c r="G8" s="18"/>
      <c r="H8" s="18"/>
      <c r="I8" s="18"/>
      <c r="J8" s="18"/>
      <c r="K8" s="18"/>
      <c r="L8" s="18"/>
      <c r="M8" s="18"/>
      <c r="N8" s="18"/>
      <c r="O8" s="18"/>
    </row>
    <row r="9" spans="2:21" ht="18.75" customHeight="1" thickBot="1">
      <c r="B9" s="115" t="s">
        <v>55</v>
      </c>
      <c r="C9" s="116"/>
      <c r="D9" s="116"/>
      <c r="E9" s="116"/>
      <c r="F9" s="116"/>
      <c r="G9" s="116"/>
      <c r="H9" s="116"/>
      <c r="I9" s="117"/>
      <c r="J9" s="18"/>
      <c r="K9" s="18"/>
      <c r="L9" s="18"/>
      <c r="M9" s="18"/>
      <c r="N9" s="18"/>
      <c r="O9" s="18"/>
    </row>
    <row r="10" spans="2:21"/>
    <row r="11" spans="2:21" ht="15" customHeight="1">
      <c r="B11" s="113" t="s">
        <v>6</v>
      </c>
      <c r="C11" s="124" t="s">
        <v>79</v>
      </c>
      <c r="D11" s="125"/>
      <c r="E11" s="126" t="s">
        <v>45</v>
      </c>
      <c r="F11" s="126"/>
      <c r="G11" s="8"/>
      <c r="H11" s="118" t="s">
        <v>44</v>
      </c>
      <c r="I11" s="92" t="s">
        <v>43</v>
      </c>
      <c r="L11" s="112" t="s">
        <v>70</v>
      </c>
      <c r="M11" s="112"/>
      <c r="N11" s="112"/>
      <c r="O11" s="112"/>
      <c r="P11" s="112"/>
      <c r="Q11" s="112"/>
      <c r="R11" s="112"/>
      <c r="S11" s="112"/>
      <c r="T11" s="112"/>
      <c r="U11" s="112"/>
    </row>
    <row r="12" spans="2:21" ht="30" customHeight="1">
      <c r="B12" s="113"/>
      <c r="C12" s="43" t="s">
        <v>5</v>
      </c>
      <c r="D12" s="43" t="s">
        <v>4</v>
      </c>
      <c r="E12" s="44" t="s">
        <v>5</v>
      </c>
      <c r="F12" s="44" t="s">
        <v>4</v>
      </c>
      <c r="G12" s="20"/>
      <c r="H12" s="118"/>
      <c r="I12" s="92"/>
      <c r="J12" s="9" t="s">
        <v>50</v>
      </c>
      <c r="L12" s="112"/>
      <c r="M12" s="112"/>
      <c r="N12" s="112"/>
      <c r="O12" s="112"/>
      <c r="P12" s="112"/>
      <c r="Q12" s="112"/>
      <c r="R12" s="112"/>
      <c r="S12" s="112"/>
      <c r="T12" s="112"/>
      <c r="U12" s="112"/>
    </row>
    <row r="13" spans="2:21" ht="21.95" customHeight="1">
      <c r="B13" s="42" t="s">
        <v>0</v>
      </c>
      <c r="C13" s="22">
        <v>915</v>
      </c>
      <c r="D13" s="22">
        <v>632</v>
      </c>
      <c r="E13" s="23">
        <v>862</v>
      </c>
      <c r="F13" s="22">
        <v>262</v>
      </c>
      <c r="G13" s="3"/>
      <c r="H13" s="105">
        <v>2702</v>
      </c>
      <c r="I13" s="93">
        <v>0</v>
      </c>
      <c r="J13" s="11">
        <f>+F13+I13</f>
        <v>262</v>
      </c>
      <c r="L13" s="114" t="s">
        <v>135</v>
      </c>
      <c r="M13" s="114"/>
      <c r="N13" s="114"/>
      <c r="O13" s="114"/>
      <c r="P13" s="114"/>
      <c r="Q13" s="114"/>
      <c r="R13" s="114"/>
      <c r="S13" s="114"/>
      <c r="T13" s="114"/>
      <c r="U13" s="114"/>
    </row>
    <row r="14" spans="2:21" ht="21.95" customHeight="1">
      <c r="B14" s="42" t="s">
        <v>1</v>
      </c>
      <c r="C14" s="22">
        <v>72</v>
      </c>
      <c r="D14" s="105">
        <v>1652</v>
      </c>
      <c r="E14" s="23">
        <v>147</v>
      </c>
      <c r="F14" s="22">
        <v>103</v>
      </c>
      <c r="G14" s="3"/>
      <c r="H14" s="105">
        <v>3543</v>
      </c>
      <c r="I14" s="93">
        <v>0</v>
      </c>
      <c r="J14" s="11">
        <f>+F14+I14</f>
        <v>103</v>
      </c>
      <c r="L14" s="114" t="s">
        <v>136</v>
      </c>
      <c r="M14" s="114"/>
      <c r="N14" s="114"/>
      <c r="O14" s="114"/>
      <c r="P14" s="114"/>
      <c r="Q14" s="114"/>
      <c r="R14" s="114"/>
      <c r="S14" s="114"/>
      <c r="T14" s="114"/>
      <c r="U14" s="114"/>
    </row>
    <row r="15" spans="2:21" ht="21.95" customHeight="1">
      <c r="B15" s="42" t="s">
        <v>2</v>
      </c>
      <c r="C15" s="22">
        <v>144</v>
      </c>
      <c r="D15" s="22">
        <v>583</v>
      </c>
      <c r="E15" s="23">
        <v>187</v>
      </c>
      <c r="F15" s="22">
        <v>383</v>
      </c>
      <c r="G15" s="3"/>
      <c r="H15" s="105">
        <v>1886</v>
      </c>
      <c r="I15" s="93">
        <v>0</v>
      </c>
      <c r="J15" s="11">
        <f>+F15+I15</f>
        <v>383</v>
      </c>
      <c r="L15" s="114" t="s">
        <v>137</v>
      </c>
      <c r="M15" s="114"/>
      <c r="N15" s="114"/>
      <c r="O15" s="114"/>
      <c r="P15" s="114"/>
      <c r="Q15" s="114"/>
      <c r="R15" s="114"/>
      <c r="S15" s="114"/>
      <c r="T15" s="114"/>
      <c r="U15" s="114"/>
    </row>
    <row r="16" spans="2:21" ht="21.95" customHeight="1">
      <c r="B16" s="42" t="s">
        <v>3</v>
      </c>
      <c r="C16" s="22">
        <v>168</v>
      </c>
      <c r="D16" s="105">
        <v>1712</v>
      </c>
      <c r="E16" s="23">
        <v>367</v>
      </c>
      <c r="F16" s="22">
        <v>921</v>
      </c>
      <c r="G16" s="3"/>
      <c r="H16" s="105">
        <v>5158</v>
      </c>
      <c r="I16" s="93">
        <v>0</v>
      </c>
      <c r="J16" s="11">
        <f>+F16+I16</f>
        <v>921</v>
      </c>
      <c r="L16" s="114"/>
      <c r="M16" s="114"/>
      <c r="N16" s="114"/>
      <c r="O16" s="114"/>
      <c r="P16" s="114"/>
      <c r="Q16" s="114"/>
      <c r="R16" s="114"/>
      <c r="S16" s="114"/>
      <c r="T16" s="114"/>
      <c r="U16" s="114"/>
    </row>
    <row r="17" spans="2:10"/>
    <row r="18" spans="2:10">
      <c r="B18" s="12"/>
      <c r="C18" s="12"/>
      <c r="D18" s="12"/>
      <c r="E18" s="12"/>
    </row>
    <row r="19" spans="2:10"/>
    <row r="20" spans="2:10"/>
    <row r="21" spans="2:10"/>
    <row r="22" spans="2:10"/>
    <row r="23" spans="2:10">
      <c r="J23" s="13"/>
    </row>
    <row r="24" spans="2:10"/>
    <row r="25" spans="2:10"/>
    <row r="26" spans="2:10"/>
    <row r="27" spans="2:10"/>
    <row r="28" spans="2:10"/>
    <row r="29" spans="2:10"/>
    <row r="30" spans="2:10"/>
    <row r="31" spans="2:10"/>
    <row r="32" spans="2:10"/>
    <row r="33" spans="2:21"/>
    <row r="34" spans="2:21"/>
    <row r="35" spans="2:21"/>
    <row r="36" spans="2:21"/>
    <row r="37" spans="2:21"/>
    <row r="38" spans="2:21" ht="15.75" thickBot="1"/>
    <row r="39" spans="2:21" ht="15" customHeight="1">
      <c r="B39" s="106" t="s">
        <v>47</v>
      </c>
      <c r="C39" s="107"/>
      <c r="D39" s="107"/>
      <c r="E39" s="107"/>
      <c r="F39" s="107"/>
      <c r="G39" s="107"/>
      <c r="H39" s="107"/>
      <c r="I39" s="107"/>
      <c r="J39" s="107"/>
      <c r="K39" s="107"/>
      <c r="L39" s="107"/>
      <c r="M39" s="107"/>
      <c r="N39" s="107"/>
      <c r="O39" s="107"/>
      <c r="P39" s="107"/>
      <c r="Q39" s="107"/>
      <c r="R39" s="107"/>
      <c r="S39" s="107"/>
      <c r="T39" s="107"/>
      <c r="U39" s="108"/>
    </row>
    <row r="40" spans="2:21" ht="15.75" customHeight="1" thickBot="1">
      <c r="B40" s="109"/>
      <c r="C40" s="110"/>
      <c r="D40" s="110"/>
      <c r="E40" s="110"/>
      <c r="F40" s="110"/>
      <c r="G40" s="110"/>
      <c r="H40" s="110"/>
      <c r="I40" s="110"/>
      <c r="J40" s="110"/>
      <c r="K40" s="110"/>
      <c r="L40" s="110"/>
      <c r="M40" s="110"/>
      <c r="N40" s="110"/>
      <c r="O40" s="110"/>
      <c r="P40" s="110"/>
      <c r="Q40" s="110"/>
      <c r="R40" s="110"/>
      <c r="S40" s="110"/>
      <c r="T40" s="110"/>
      <c r="U40" s="111"/>
    </row>
    <row r="41" spans="2:21" ht="15.75" thickBot="1"/>
    <row r="42" spans="2:21" ht="15" customHeight="1">
      <c r="B42" s="129" t="s">
        <v>7</v>
      </c>
      <c r="C42" s="41" t="s">
        <v>49</v>
      </c>
      <c r="D42" s="134" t="s">
        <v>56</v>
      </c>
      <c r="E42" s="135"/>
      <c r="F42" s="135"/>
      <c r="G42" s="135"/>
      <c r="H42" s="136"/>
      <c r="I42" s="14"/>
      <c r="J42" s="128" t="s">
        <v>71</v>
      </c>
      <c r="K42" s="128"/>
      <c r="L42" s="128"/>
      <c r="M42" s="128"/>
      <c r="N42" s="128"/>
      <c r="O42" s="128"/>
      <c r="P42" s="128"/>
      <c r="Q42" s="128"/>
      <c r="R42" s="128"/>
      <c r="S42" s="128"/>
      <c r="T42" s="128"/>
      <c r="U42" s="128"/>
    </row>
    <row r="43" spans="2:21" ht="40.5" customHeight="1">
      <c r="B43" s="130"/>
      <c r="C43" s="45" t="s">
        <v>73</v>
      </c>
      <c r="D43" s="46" t="str">
        <f>+CONCATENATE("MODIFICADO ",M4)</f>
        <v>MODIFICADO ENERO - MARZO</v>
      </c>
      <c r="E43" s="43" t="str">
        <f>+CONCATENATE("EJERCIDO ",M4)</f>
        <v>EJERCIDO ENERO - MARZO</v>
      </c>
      <c r="F43" s="43" t="str">
        <f>+CONCATENATE("COMPROMETIDO ",M4)</f>
        <v>COMPROMETIDO ENERO - MARZO</v>
      </c>
      <c r="G43" s="40" t="s">
        <v>51</v>
      </c>
      <c r="H43" s="43" t="str">
        <f>+CONCATENATE("DISPONIBLE ",M4)</f>
        <v>DISPONIBLE ENERO - MARZO</v>
      </c>
      <c r="I43" s="15" t="s">
        <v>52</v>
      </c>
      <c r="J43" s="128"/>
      <c r="K43" s="128"/>
      <c r="L43" s="128"/>
      <c r="M43" s="128"/>
      <c r="N43" s="128"/>
      <c r="O43" s="128"/>
      <c r="P43" s="128"/>
      <c r="Q43" s="128"/>
      <c r="R43" s="128"/>
      <c r="S43" s="128"/>
      <c r="T43" s="128"/>
      <c r="U43" s="128"/>
    </row>
    <row r="44" spans="2:21" ht="24.95" customHeight="1">
      <c r="B44" s="47">
        <v>1000</v>
      </c>
      <c r="C44" s="24">
        <v>924320</v>
      </c>
      <c r="D44" s="25">
        <v>263983</v>
      </c>
      <c r="E44" s="26">
        <v>129300</v>
      </c>
      <c r="F44" s="26">
        <v>0</v>
      </c>
      <c r="G44" s="19">
        <f>SUM((I44)/C44)</f>
        <v>0.13988661935260516</v>
      </c>
      <c r="H44" s="36">
        <f>+D44-E44-F44</f>
        <v>134683</v>
      </c>
      <c r="I44" s="16">
        <f>+E44+F44</f>
        <v>129300</v>
      </c>
      <c r="J44" s="132">
        <v>2000</v>
      </c>
      <c r="K44" s="114" t="s">
        <v>133</v>
      </c>
      <c r="L44" s="114"/>
      <c r="M44" s="114"/>
      <c r="N44" s="114"/>
      <c r="O44" s="114"/>
      <c r="P44" s="114"/>
      <c r="Q44" s="114"/>
      <c r="R44" s="114"/>
      <c r="S44" s="114"/>
      <c r="T44" s="114"/>
      <c r="U44" s="114"/>
    </row>
    <row r="45" spans="2:21" ht="24.95" customHeight="1">
      <c r="B45" s="47">
        <v>2000</v>
      </c>
      <c r="C45" s="24">
        <v>408046</v>
      </c>
      <c r="D45" s="25">
        <v>116539</v>
      </c>
      <c r="E45" s="26">
        <v>70543.58</v>
      </c>
      <c r="F45" s="26">
        <v>0</v>
      </c>
      <c r="G45" s="19">
        <f>SUM((I45)/C45)</f>
        <v>0.17288143983766538</v>
      </c>
      <c r="H45" s="36">
        <f>+D45-E45-F45</f>
        <v>45995.42</v>
      </c>
      <c r="I45" s="16">
        <f>+E45+F45</f>
        <v>70543.58</v>
      </c>
      <c r="J45" s="132"/>
      <c r="K45" s="114"/>
      <c r="L45" s="114"/>
      <c r="M45" s="114"/>
      <c r="N45" s="114"/>
      <c r="O45" s="114"/>
      <c r="P45" s="114"/>
      <c r="Q45" s="114"/>
      <c r="R45" s="114"/>
      <c r="S45" s="114"/>
      <c r="T45" s="114"/>
      <c r="U45" s="114"/>
    </row>
    <row r="46" spans="2:21" ht="24.95" customHeight="1">
      <c r="B46" s="47">
        <v>3000</v>
      </c>
      <c r="C46" s="24">
        <v>16213094</v>
      </c>
      <c r="D46" s="25">
        <v>4630460</v>
      </c>
      <c r="E46" s="26">
        <f>3084524</f>
        <v>3084524</v>
      </c>
      <c r="F46" s="26">
        <f>659150+298069+38365</f>
        <v>995584</v>
      </c>
      <c r="G46" s="19">
        <f>SUM((I46)/C46)</f>
        <v>0.25165511283657516</v>
      </c>
      <c r="H46" s="36">
        <f>+D46-E46-F46</f>
        <v>550352</v>
      </c>
      <c r="I46" s="16">
        <f>+E46+F46</f>
        <v>4080108</v>
      </c>
      <c r="J46" s="133"/>
      <c r="K46" s="114"/>
      <c r="L46" s="114"/>
      <c r="M46" s="114"/>
      <c r="N46" s="114"/>
      <c r="O46" s="114"/>
      <c r="P46" s="114"/>
      <c r="Q46" s="114"/>
      <c r="R46" s="114"/>
      <c r="S46" s="114"/>
      <c r="T46" s="114"/>
      <c r="U46" s="114"/>
    </row>
    <row r="47" spans="2:21" ht="24.95" customHeight="1">
      <c r="B47" s="47">
        <v>4000</v>
      </c>
      <c r="C47" s="24">
        <v>0</v>
      </c>
      <c r="D47" s="25">
        <v>0</v>
      </c>
      <c r="E47" s="26">
        <v>0</v>
      </c>
      <c r="F47" s="26">
        <v>0</v>
      </c>
      <c r="G47" s="39" t="e">
        <f>SUM((I47)/C47)</f>
        <v>#DIV/0!</v>
      </c>
      <c r="H47" s="36">
        <f>+D47-E47-F47</f>
        <v>0</v>
      </c>
      <c r="I47" s="16">
        <f>+E47+F47</f>
        <v>0</v>
      </c>
      <c r="J47" s="131">
        <v>3000</v>
      </c>
      <c r="K47" s="114" t="s">
        <v>133</v>
      </c>
      <c r="L47" s="114"/>
      <c r="M47" s="114"/>
      <c r="N47" s="114"/>
      <c r="O47" s="114"/>
      <c r="P47" s="114"/>
      <c r="Q47" s="114"/>
      <c r="R47" s="114"/>
      <c r="S47" s="114"/>
      <c r="T47" s="114"/>
      <c r="U47" s="114"/>
    </row>
    <row r="48" spans="2:21" ht="21.75" customHeight="1" thickBot="1">
      <c r="B48" s="47" t="s">
        <v>69</v>
      </c>
      <c r="C48" s="31">
        <f>+SUM(C44:C47)</f>
        <v>17545460</v>
      </c>
      <c r="D48" s="32">
        <f>+SUM(D44:D47)</f>
        <v>5010982</v>
      </c>
      <c r="E48" s="33">
        <f>+SUM(E44:E47)</f>
        <v>3284367.58</v>
      </c>
      <c r="F48" s="33">
        <f>+SUM(F44:F47)</f>
        <v>995584</v>
      </c>
      <c r="G48" s="39">
        <f>SUM((I48)/C48)</f>
        <v>0.24393498831036634</v>
      </c>
      <c r="H48" s="37">
        <f>+SUM(H44:H46)</f>
        <v>731030.41999999993</v>
      </c>
      <c r="I48" s="16">
        <f>+E48+F48</f>
        <v>4279951.58</v>
      </c>
      <c r="J48" s="132"/>
      <c r="K48" s="114"/>
      <c r="L48" s="114"/>
      <c r="M48" s="114"/>
      <c r="N48" s="114"/>
      <c r="O48" s="114"/>
      <c r="P48" s="114"/>
      <c r="Q48" s="114"/>
      <c r="R48" s="114"/>
      <c r="S48" s="114"/>
      <c r="T48" s="114"/>
      <c r="U48" s="114"/>
    </row>
    <row r="49" spans="2:21" ht="15" customHeight="1">
      <c r="J49" s="132"/>
      <c r="K49" s="114"/>
      <c r="L49" s="114"/>
      <c r="M49" s="114"/>
      <c r="N49" s="114"/>
      <c r="O49" s="114"/>
      <c r="P49" s="114"/>
      <c r="Q49" s="114"/>
      <c r="R49" s="114"/>
      <c r="S49" s="114"/>
      <c r="T49" s="114"/>
      <c r="U49" s="114"/>
    </row>
    <row r="50" spans="2:21">
      <c r="J50" s="132"/>
      <c r="K50" s="114"/>
      <c r="L50" s="114"/>
      <c r="M50" s="114"/>
      <c r="N50" s="114"/>
      <c r="O50" s="114"/>
      <c r="P50" s="114"/>
      <c r="Q50" s="114"/>
      <c r="R50" s="114"/>
      <c r="S50" s="114"/>
      <c r="T50" s="114"/>
      <c r="U50" s="114"/>
    </row>
    <row r="51" spans="2:21">
      <c r="J51" s="133"/>
      <c r="K51" s="114"/>
      <c r="L51" s="114"/>
      <c r="M51" s="114"/>
      <c r="N51" s="114"/>
      <c r="O51" s="114"/>
      <c r="P51" s="114"/>
      <c r="Q51" s="114"/>
      <c r="R51" s="114"/>
      <c r="S51" s="114"/>
      <c r="T51" s="114"/>
      <c r="U51" s="114"/>
    </row>
    <row r="52" spans="2:21" ht="15" customHeight="1">
      <c r="I52" s="17"/>
      <c r="J52" s="131">
        <v>4000</v>
      </c>
      <c r="K52" s="114" t="s">
        <v>134</v>
      </c>
      <c r="L52" s="114"/>
      <c r="M52" s="114"/>
      <c r="N52" s="114"/>
      <c r="O52" s="114"/>
      <c r="P52" s="114"/>
      <c r="Q52" s="114"/>
      <c r="R52" s="114"/>
      <c r="S52" s="114"/>
      <c r="T52" s="114"/>
      <c r="U52" s="114"/>
    </row>
    <row r="53" spans="2:21">
      <c r="I53" s="17"/>
      <c r="J53" s="132"/>
      <c r="K53" s="114"/>
      <c r="L53" s="114"/>
      <c r="M53" s="114"/>
      <c r="N53" s="114"/>
      <c r="O53" s="114"/>
      <c r="P53" s="114"/>
      <c r="Q53" s="114"/>
      <c r="R53" s="114"/>
      <c r="S53" s="114"/>
      <c r="T53" s="114"/>
      <c r="U53" s="114"/>
    </row>
    <row r="54" spans="2:21">
      <c r="I54" s="17"/>
      <c r="J54" s="132"/>
      <c r="K54" s="114"/>
      <c r="L54" s="114"/>
      <c r="M54" s="114"/>
      <c r="N54" s="114"/>
      <c r="O54" s="114"/>
      <c r="P54" s="114"/>
      <c r="Q54" s="114"/>
      <c r="R54" s="114"/>
      <c r="S54" s="114"/>
      <c r="T54" s="114"/>
      <c r="U54" s="114"/>
    </row>
    <row r="55" spans="2:21">
      <c r="I55" s="17"/>
      <c r="J55" s="132"/>
      <c r="K55" s="114"/>
      <c r="L55" s="114"/>
      <c r="M55" s="114"/>
      <c r="N55" s="114"/>
      <c r="O55" s="114"/>
      <c r="P55" s="114"/>
      <c r="Q55" s="114"/>
      <c r="R55" s="114"/>
      <c r="S55" s="114"/>
      <c r="T55" s="114"/>
      <c r="U55" s="114"/>
    </row>
    <row r="56" spans="2:21">
      <c r="I56" s="17"/>
      <c r="J56" s="133"/>
      <c r="K56" s="114"/>
      <c r="L56" s="114"/>
      <c r="M56" s="114"/>
      <c r="N56" s="114"/>
      <c r="O56" s="114"/>
      <c r="P56" s="114"/>
      <c r="Q56" s="114"/>
      <c r="R56" s="114"/>
      <c r="S56" s="114"/>
      <c r="T56" s="114"/>
      <c r="U56" s="114"/>
    </row>
    <row r="57" spans="2:21">
      <c r="I57" s="17"/>
      <c r="J57" s="131">
        <v>5000</v>
      </c>
      <c r="K57" s="114" t="s">
        <v>132</v>
      </c>
      <c r="L57" s="114"/>
      <c r="M57" s="114"/>
      <c r="N57" s="114"/>
      <c r="O57" s="114"/>
      <c r="P57" s="114"/>
      <c r="Q57" s="114"/>
      <c r="R57" s="114"/>
      <c r="S57" s="114"/>
      <c r="T57" s="114"/>
      <c r="U57" s="114"/>
    </row>
    <row r="58" spans="2:21">
      <c r="J58" s="132"/>
      <c r="K58" s="114"/>
      <c r="L58" s="114"/>
      <c r="M58" s="114"/>
      <c r="N58" s="114"/>
      <c r="O58" s="114"/>
      <c r="P58" s="114"/>
      <c r="Q58" s="114"/>
      <c r="R58" s="114"/>
      <c r="S58" s="114"/>
      <c r="T58" s="114"/>
      <c r="U58" s="114"/>
    </row>
    <row r="59" spans="2:21">
      <c r="J59" s="132"/>
      <c r="K59" s="114"/>
      <c r="L59" s="114"/>
      <c r="M59" s="114"/>
      <c r="N59" s="114"/>
      <c r="O59" s="114"/>
      <c r="P59" s="114"/>
      <c r="Q59" s="114"/>
      <c r="R59" s="114"/>
      <c r="S59" s="114"/>
      <c r="T59" s="114"/>
      <c r="U59" s="114"/>
    </row>
    <row r="60" spans="2:21">
      <c r="J60" s="132"/>
      <c r="K60" s="114"/>
      <c r="L60" s="114"/>
      <c r="M60" s="114"/>
      <c r="N60" s="114"/>
      <c r="O60" s="114"/>
      <c r="P60" s="114"/>
      <c r="Q60" s="114"/>
      <c r="R60" s="114"/>
      <c r="S60" s="114"/>
      <c r="T60" s="114"/>
      <c r="U60" s="114"/>
    </row>
    <row r="61" spans="2:21">
      <c r="J61" s="133"/>
      <c r="K61" s="114"/>
      <c r="L61" s="114"/>
      <c r="M61" s="114"/>
      <c r="N61" s="114"/>
      <c r="O61" s="114"/>
      <c r="P61" s="114"/>
      <c r="Q61" s="114"/>
      <c r="R61" s="114"/>
      <c r="S61" s="114"/>
      <c r="T61" s="114"/>
      <c r="U61" s="114"/>
    </row>
    <row r="62" spans="2:21"/>
    <row r="63" spans="2:21" ht="21" customHeight="1"/>
    <row r="64" spans="2:21">
      <c r="B64" s="119" t="s">
        <v>54</v>
      </c>
      <c r="C64" s="119"/>
      <c r="D64" s="119"/>
      <c r="E64" s="119"/>
      <c r="F64" s="119"/>
      <c r="G64" s="119"/>
      <c r="H64" s="119"/>
    </row>
    <row r="65" spans="2:21">
      <c r="B65" s="119"/>
      <c r="C65" s="119"/>
      <c r="D65" s="119"/>
      <c r="E65" s="119"/>
      <c r="F65" s="119"/>
      <c r="G65" s="119"/>
      <c r="H65" s="119"/>
    </row>
    <row r="66" spans="2:21" ht="15.75" thickBot="1"/>
    <row r="67" spans="2:21" ht="15" customHeight="1">
      <c r="B67" s="106" t="s">
        <v>48</v>
      </c>
      <c r="C67" s="107"/>
      <c r="D67" s="107"/>
      <c r="E67" s="107"/>
      <c r="F67" s="107"/>
      <c r="G67" s="107"/>
      <c r="H67" s="107"/>
      <c r="I67" s="107"/>
      <c r="J67" s="107"/>
      <c r="K67" s="107"/>
      <c r="L67" s="107"/>
      <c r="M67" s="107"/>
      <c r="N67" s="107"/>
      <c r="O67" s="107"/>
      <c r="P67" s="107"/>
      <c r="Q67" s="107"/>
      <c r="R67" s="107"/>
      <c r="S67" s="107"/>
      <c r="T67" s="107"/>
      <c r="U67" s="108"/>
    </row>
    <row r="68" spans="2:21" ht="15.75" customHeight="1" thickBot="1">
      <c r="B68" s="109"/>
      <c r="C68" s="110"/>
      <c r="D68" s="110"/>
      <c r="E68" s="110"/>
      <c r="F68" s="110"/>
      <c r="G68" s="110"/>
      <c r="H68" s="110"/>
      <c r="I68" s="110"/>
      <c r="J68" s="110"/>
      <c r="K68" s="110"/>
      <c r="L68" s="110"/>
      <c r="M68" s="110"/>
      <c r="N68" s="110"/>
      <c r="O68" s="110"/>
      <c r="P68" s="110"/>
      <c r="Q68" s="110"/>
      <c r="R68" s="110"/>
      <c r="S68" s="110"/>
      <c r="T68" s="110"/>
      <c r="U68" s="111"/>
    </row>
    <row r="69" spans="2:21" ht="15.75" thickBot="1"/>
    <row r="70" spans="2:21" ht="15" customHeight="1">
      <c r="B70" s="129" t="s">
        <v>7</v>
      </c>
      <c r="C70" s="41" t="s">
        <v>49</v>
      </c>
      <c r="D70" s="134" t="s">
        <v>56</v>
      </c>
      <c r="E70" s="135"/>
      <c r="F70" s="135"/>
      <c r="G70" s="135"/>
      <c r="H70" s="136"/>
      <c r="I70" s="14"/>
      <c r="J70" s="128" t="s">
        <v>72</v>
      </c>
      <c r="K70" s="128"/>
      <c r="L70" s="128"/>
      <c r="M70" s="128"/>
      <c r="N70" s="128"/>
      <c r="O70" s="128"/>
      <c r="P70" s="128"/>
      <c r="Q70" s="128"/>
      <c r="R70" s="128"/>
      <c r="S70" s="128"/>
      <c r="T70" s="128"/>
      <c r="U70" s="128"/>
    </row>
    <row r="71" spans="2:21" ht="46.5" customHeight="1">
      <c r="B71" s="130"/>
      <c r="C71" s="45" t="s">
        <v>73</v>
      </c>
      <c r="D71" s="46" t="str">
        <f>+CONCATENATE("MODIFICADO ",M4)</f>
        <v>MODIFICADO ENERO - MARZO</v>
      </c>
      <c r="E71" s="43" t="str">
        <f>+CONCATENATE("EJERCIDO ",M4)</f>
        <v>EJERCIDO ENERO - MARZO</v>
      </c>
      <c r="F71" s="43" t="str">
        <f>+CONCATENATE("COMPROMETIDO ",M4)</f>
        <v>COMPROMETIDO ENERO - MARZO</v>
      </c>
      <c r="G71" s="48" t="s">
        <v>51</v>
      </c>
      <c r="H71" s="43" t="str">
        <f>+CONCATENATE("DISPONIBLE ",M4)</f>
        <v>DISPONIBLE ENERO - MARZO</v>
      </c>
      <c r="I71" s="15" t="s">
        <v>52</v>
      </c>
      <c r="J71" s="128"/>
      <c r="K71" s="128"/>
      <c r="L71" s="128"/>
      <c r="M71" s="128"/>
      <c r="N71" s="128"/>
      <c r="O71" s="128"/>
      <c r="P71" s="128"/>
      <c r="Q71" s="128"/>
      <c r="R71" s="128"/>
      <c r="S71" s="128"/>
      <c r="T71" s="128"/>
      <c r="U71" s="128"/>
    </row>
    <row r="72" spans="2:21" ht="24.95" customHeight="1">
      <c r="B72" s="47">
        <v>1000</v>
      </c>
      <c r="C72" s="24">
        <v>22862456</v>
      </c>
      <c r="D72" s="25">
        <v>5467507</v>
      </c>
      <c r="E72" s="26">
        <v>4818958.96</v>
      </c>
      <c r="F72" s="26">
        <v>0</v>
      </c>
      <c r="G72" s="27">
        <f>SUM((I72)/C72)</f>
        <v>0.21078045858240252</v>
      </c>
      <c r="H72" s="30">
        <f>+D72-E72-F72</f>
        <v>648548.04</v>
      </c>
      <c r="I72" s="16">
        <f>+E72+F72</f>
        <v>4818958.96</v>
      </c>
      <c r="J72" s="127">
        <v>1000</v>
      </c>
      <c r="K72" s="114" t="s">
        <v>129</v>
      </c>
      <c r="L72" s="114"/>
      <c r="M72" s="114"/>
      <c r="N72" s="114"/>
      <c r="O72" s="114"/>
      <c r="P72" s="114"/>
      <c r="Q72" s="114"/>
      <c r="R72" s="114"/>
      <c r="S72" s="114"/>
      <c r="T72" s="114"/>
      <c r="U72" s="114"/>
    </row>
    <row r="73" spans="2:21" ht="24.95" customHeight="1">
      <c r="B73" s="47">
        <v>2000</v>
      </c>
      <c r="C73" s="24">
        <v>1128884</v>
      </c>
      <c r="D73" s="25">
        <v>421242</v>
      </c>
      <c r="E73" s="26">
        <v>303117.67</v>
      </c>
      <c r="F73" s="26">
        <v>0</v>
      </c>
      <c r="G73" s="27">
        <f>SUM((I73)/C73)</f>
        <v>0.26851090988976722</v>
      </c>
      <c r="H73" s="30">
        <f>+D73-E73-F73</f>
        <v>118124.33000000002</v>
      </c>
      <c r="I73" s="16">
        <f>+E73+F73</f>
        <v>303117.67</v>
      </c>
      <c r="J73" s="127"/>
      <c r="K73" s="114"/>
      <c r="L73" s="114"/>
      <c r="M73" s="114"/>
      <c r="N73" s="114"/>
      <c r="O73" s="114"/>
      <c r="P73" s="114"/>
      <c r="Q73" s="114"/>
      <c r="R73" s="114"/>
      <c r="S73" s="114"/>
      <c r="T73" s="114"/>
      <c r="U73" s="114"/>
    </row>
    <row r="74" spans="2:21" ht="24.95" customHeight="1">
      <c r="B74" s="47">
        <v>3000</v>
      </c>
      <c r="C74" s="24">
        <v>5604895</v>
      </c>
      <c r="D74" s="25">
        <v>1733565</v>
      </c>
      <c r="E74" s="26">
        <v>1305306.3500000001</v>
      </c>
      <c r="F74" s="26">
        <v>0</v>
      </c>
      <c r="G74" s="27">
        <f>SUM((I74)/C74)</f>
        <v>0.23288685158241146</v>
      </c>
      <c r="H74" s="30">
        <f>+D74-E74-F74</f>
        <v>428258.64999999991</v>
      </c>
      <c r="I74" s="16">
        <f>+E74+F74</f>
        <v>1305306.3500000001</v>
      </c>
      <c r="J74" s="127">
        <v>2000</v>
      </c>
      <c r="K74" s="114" t="s">
        <v>130</v>
      </c>
      <c r="L74" s="114"/>
      <c r="M74" s="114"/>
      <c r="N74" s="114"/>
      <c r="O74" s="114"/>
      <c r="P74" s="114"/>
      <c r="Q74" s="114"/>
      <c r="R74" s="114"/>
      <c r="S74" s="114"/>
      <c r="T74" s="114"/>
      <c r="U74" s="114"/>
    </row>
    <row r="75" spans="2:21" ht="24.95" customHeight="1">
      <c r="B75" s="47">
        <v>4000</v>
      </c>
      <c r="C75" s="24">
        <v>530650</v>
      </c>
      <c r="D75" s="25">
        <v>169810</v>
      </c>
      <c r="E75" s="26">
        <v>0</v>
      </c>
      <c r="F75" s="26">
        <v>0</v>
      </c>
      <c r="G75" s="27">
        <f>SUM((I75)/C75)</f>
        <v>0</v>
      </c>
      <c r="H75" s="30">
        <f>+D75-E75-F75</f>
        <v>169810</v>
      </c>
      <c r="I75" s="16">
        <f>+E75+F75</f>
        <v>0</v>
      </c>
      <c r="J75" s="127"/>
      <c r="K75" s="114"/>
      <c r="L75" s="114"/>
      <c r="M75" s="114"/>
      <c r="N75" s="114"/>
      <c r="O75" s="114"/>
      <c r="P75" s="114"/>
      <c r="Q75" s="114"/>
      <c r="R75" s="114"/>
      <c r="S75" s="114"/>
      <c r="T75" s="114"/>
      <c r="U75" s="114"/>
    </row>
    <row r="76" spans="2:21" ht="24.95" customHeight="1">
      <c r="B76" s="47">
        <v>5000</v>
      </c>
      <c r="C76" s="24">
        <v>0</v>
      </c>
      <c r="D76" s="25">
        <v>0</v>
      </c>
      <c r="E76" s="26">
        <v>0</v>
      </c>
      <c r="F76" s="26">
        <v>0</v>
      </c>
      <c r="G76" s="38" t="e">
        <f>SUM((I76)/C76)</f>
        <v>#DIV/0!</v>
      </c>
      <c r="H76" s="30">
        <f>+D76-E76-F76</f>
        <v>0</v>
      </c>
      <c r="I76" s="16">
        <f>+E76+F76</f>
        <v>0</v>
      </c>
      <c r="J76" s="127">
        <v>3000</v>
      </c>
      <c r="K76" s="114" t="s">
        <v>130</v>
      </c>
      <c r="L76" s="114"/>
      <c r="M76" s="114"/>
      <c r="N76" s="114"/>
      <c r="O76" s="114"/>
      <c r="P76" s="114"/>
      <c r="Q76" s="114"/>
      <c r="R76" s="114"/>
      <c r="S76" s="114"/>
      <c r="T76" s="114"/>
      <c r="U76" s="114"/>
    </row>
    <row r="77" spans="2:21" ht="24.95" customHeight="1" thickBot="1">
      <c r="B77" s="47" t="s">
        <v>69</v>
      </c>
      <c r="C77" s="31">
        <f>+SUM(C72:C76)</f>
        <v>30126885</v>
      </c>
      <c r="D77" s="34">
        <f>+SUM(D72:D76)</f>
        <v>7792124</v>
      </c>
      <c r="E77" s="35">
        <f>+SUM(E72:E76)</f>
        <v>6427382.9800000004</v>
      </c>
      <c r="F77" s="35">
        <f>+SUM(F72:F76)</f>
        <v>0</v>
      </c>
      <c r="G77" s="21"/>
      <c r="H77" s="29">
        <f>+SUM(H72:H76)</f>
        <v>1364741.02</v>
      </c>
      <c r="I77" s="16"/>
      <c r="J77" s="127"/>
      <c r="K77" s="114"/>
      <c r="L77" s="114"/>
      <c r="M77" s="114"/>
      <c r="N77" s="114"/>
      <c r="O77" s="114"/>
      <c r="P77" s="114"/>
      <c r="Q77" s="114"/>
      <c r="R77" s="114"/>
      <c r="S77" s="114"/>
      <c r="T77" s="114"/>
      <c r="U77" s="114"/>
    </row>
    <row r="78" spans="2:21">
      <c r="J78" s="127">
        <v>4000</v>
      </c>
      <c r="K78" s="114" t="s">
        <v>131</v>
      </c>
      <c r="L78" s="114"/>
      <c r="M78" s="114"/>
      <c r="N78" s="114"/>
      <c r="O78" s="114"/>
      <c r="P78" s="114"/>
      <c r="Q78" s="114"/>
      <c r="R78" s="114"/>
      <c r="S78" s="114"/>
      <c r="T78" s="114"/>
      <c r="U78" s="114"/>
    </row>
    <row r="79" spans="2:21">
      <c r="J79" s="127"/>
      <c r="K79" s="114"/>
      <c r="L79" s="114"/>
      <c r="M79" s="114"/>
      <c r="N79" s="114"/>
      <c r="O79" s="114"/>
      <c r="P79" s="114"/>
      <c r="Q79" s="114"/>
      <c r="R79" s="114"/>
      <c r="S79" s="114"/>
      <c r="T79" s="114"/>
      <c r="U79" s="114"/>
    </row>
    <row r="80" spans="2:21">
      <c r="J80" s="127"/>
      <c r="K80" s="114"/>
      <c r="L80" s="114"/>
      <c r="M80" s="114"/>
      <c r="N80" s="114"/>
      <c r="O80" s="114"/>
      <c r="P80" s="114"/>
      <c r="Q80" s="114"/>
      <c r="R80" s="114"/>
      <c r="S80" s="114"/>
      <c r="T80" s="114"/>
      <c r="U80" s="114"/>
    </row>
    <row r="81" spans="2:21" ht="24.95" customHeight="1">
      <c r="J81" s="127"/>
      <c r="K81" s="114"/>
      <c r="L81" s="114"/>
      <c r="M81" s="114"/>
      <c r="N81" s="114"/>
      <c r="O81" s="114"/>
      <c r="P81" s="114"/>
      <c r="Q81" s="114"/>
      <c r="R81" s="114"/>
      <c r="S81" s="114"/>
      <c r="T81" s="114"/>
      <c r="U81" s="114"/>
    </row>
    <row r="82" spans="2:21" ht="24.95" customHeight="1">
      <c r="J82" s="127">
        <v>5000</v>
      </c>
      <c r="K82" s="114" t="s">
        <v>132</v>
      </c>
      <c r="L82" s="114"/>
      <c r="M82" s="114"/>
      <c r="N82" s="114"/>
      <c r="O82" s="114"/>
      <c r="P82" s="114"/>
      <c r="Q82" s="114"/>
      <c r="R82" s="114"/>
      <c r="S82" s="114"/>
      <c r="T82" s="114"/>
      <c r="U82" s="114"/>
    </row>
    <row r="83" spans="2:21" ht="24.95" customHeight="1">
      <c r="J83" s="127"/>
      <c r="K83" s="114"/>
      <c r="L83" s="114"/>
      <c r="M83" s="114"/>
      <c r="N83" s="114"/>
      <c r="O83" s="114"/>
      <c r="P83" s="114"/>
      <c r="Q83" s="114"/>
      <c r="R83" s="114"/>
      <c r="S83" s="114"/>
      <c r="T83" s="114"/>
      <c r="U83" s="114"/>
    </row>
    <row r="84" spans="2:21" ht="24.95" customHeight="1"/>
    <row r="85" spans="2:21" ht="24.95" customHeight="1"/>
    <row r="86" spans="2:21" ht="24.95" customHeight="1"/>
    <row r="87" spans="2:21" ht="24.95" customHeight="1">
      <c r="I87" s="17"/>
    </row>
    <row r="88" spans="2:21" ht="24.95" customHeight="1"/>
    <row r="89" spans="2:21" ht="24.95" customHeight="1"/>
    <row r="90" spans="2:21" ht="24.95" customHeight="1"/>
    <row r="91" spans="2:21"/>
    <row r="92" spans="2:21"/>
    <row r="93" spans="2:21"/>
    <row r="94" spans="2:21" ht="15" customHeight="1">
      <c r="B94" s="119" t="s">
        <v>54</v>
      </c>
      <c r="C94" s="119"/>
      <c r="D94" s="119"/>
      <c r="E94" s="119"/>
      <c r="F94" s="119"/>
      <c r="G94" s="119"/>
      <c r="H94" s="119"/>
    </row>
    <row r="95" spans="2:21">
      <c r="B95" s="119"/>
      <c r="C95" s="119"/>
      <c r="D95" s="119"/>
      <c r="E95" s="119"/>
      <c r="F95" s="119"/>
      <c r="G95" s="119"/>
      <c r="H95" s="119"/>
    </row>
    <row r="96" spans="2:21">
      <c r="B96" s="17"/>
      <c r="C96" s="17"/>
    </row>
    <row r="97" spans="2:21"/>
    <row r="98" spans="2:21" ht="15" customHeight="1">
      <c r="B98" s="128" t="s">
        <v>53</v>
      </c>
      <c r="C98" s="128"/>
      <c r="D98" s="128"/>
      <c r="E98" s="128"/>
      <c r="F98" s="128"/>
      <c r="G98" s="128"/>
      <c r="H98" s="128"/>
      <c r="I98" s="128"/>
      <c r="J98" s="128"/>
      <c r="K98" s="128"/>
      <c r="L98" s="128"/>
      <c r="M98" s="128"/>
      <c r="N98" s="128"/>
      <c r="O98" s="128"/>
      <c r="P98" s="128"/>
      <c r="Q98" s="128"/>
      <c r="R98" s="128"/>
      <c r="S98" s="128"/>
      <c r="T98" s="128"/>
      <c r="U98" s="128"/>
    </row>
    <row r="99" spans="2:21" ht="15" customHeight="1">
      <c r="B99" s="128"/>
      <c r="C99" s="128"/>
      <c r="D99" s="128"/>
      <c r="E99" s="128"/>
      <c r="F99" s="128"/>
      <c r="G99" s="128"/>
      <c r="H99" s="128"/>
      <c r="I99" s="128"/>
      <c r="J99" s="128"/>
      <c r="K99" s="128"/>
      <c r="L99" s="128"/>
      <c r="M99" s="128"/>
      <c r="N99" s="128"/>
      <c r="O99" s="128"/>
      <c r="P99" s="128"/>
      <c r="Q99" s="128"/>
      <c r="R99" s="128"/>
      <c r="S99" s="128"/>
      <c r="T99" s="128"/>
      <c r="U99" s="128"/>
    </row>
    <row r="100" spans="2:21">
      <c r="B100" s="28">
        <v>1</v>
      </c>
      <c r="C100" s="114" t="s">
        <v>125</v>
      </c>
      <c r="D100" s="114"/>
      <c r="E100" s="114"/>
      <c r="F100" s="114"/>
      <c r="G100" s="114"/>
      <c r="H100" s="114"/>
      <c r="I100" s="114"/>
      <c r="J100" s="114"/>
      <c r="K100" s="114"/>
      <c r="L100" s="114"/>
      <c r="M100" s="114"/>
      <c r="N100" s="114"/>
      <c r="O100" s="114"/>
      <c r="P100" s="114"/>
      <c r="Q100" s="114"/>
      <c r="R100" s="114"/>
      <c r="S100" s="114"/>
      <c r="T100" s="114"/>
      <c r="U100" s="114"/>
    </row>
    <row r="101" spans="2:21">
      <c r="B101" s="10">
        <v>2</v>
      </c>
      <c r="C101" s="114" t="s">
        <v>126</v>
      </c>
      <c r="D101" s="114"/>
      <c r="E101" s="114"/>
      <c r="F101" s="114"/>
      <c r="G101" s="114"/>
      <c r="H101" s="114"/>
      <c r="I101" s="114"/>
      <c r="J101" s="114"/>
      <c r="K101" s="114"/>
      <c r="L101" s="114"/>
      <c r="M101" s="114"/>
      <c r="N101" s="114"/>
      <c r="O101" s="114"/>
      <c r="P101" s="114"/>
      <c r="Q101" s="114"/>
      <c r="R101" s="114"/>
      <c r="S101" s="114"/>
      <c r="T101" s="114"/>
      <c r="U101" s="114"/>
    </row>
    <row r="102" spans="2:21">
      <c r="B102" s="10">
        <v>3</v>
      </c>
      <c r="C102" s="114" t="s">
        <v>127</v>
      </c>
      <c r="D102" s="114"/>
      <c r="E102" s="114"/>
      <c r="F102" s="114"/>
      <c r="G102" s="114"/>
      <c r="H102" s="114"/>
      <c r="I102" s="114"/>
      <c r="J102" s="114"/>
      <c r="K102" s="114"/>
      <c r="L102" s="114"/>
      <c r="M102" s="114"/>
      <c r="N102" s="114"/>
      <c r="O102" s="114"/>
      <c r="P102" s="114"/>
      <c r="Q102" s="114"/>
      <c r="R102" s="114"/>
      <c r="S102" s="114"/>
      <c r="T102" s="114"/>
      <c r="U102" s="114"/>
    </row>
    <row r="103" spans="2:21">
      <c r="B103" s="10">
        <v>4</v>
      </c>
      <c r="C103" s="114" t="s">
        <v>128</v>
      </c>
      <c r="D103" s="114"/>
      <c r="E103" s="114"/>
      <c r="F103" s="114"/>
      <c r="G103" s="114"/>
      <c r="H103" s="114"/>
      <c r="I103" s="114"/>
      <c r="J103" s="114"/>
      <c r="K103" s="114"/>
      <c r="L103" s="114"/>
      <c r="M103" s="114"/>
      <c r="N103" s="114"/>
      <c r="O103" s="114"/>
      <c r="P103" s="114"/>
      <c r="Q103" s="114"/>
      <c r="R103" s="114"/>
      <c r="S103" s="114"/>
      <c r="T103" s="114"/>
      <c r="U103" s="114"/>
    </row>
    <row r="104" spans="2:21">
      <c r="B104" s="10">
        <v>5</v>
      </c>
      <c r="C104" s="114"/>
      <c r="D104" s="114"/>
      <c r="E104" s="114"/>
      <c r="F104" s="114"/>
      <c r="G104" s="114"/>
      <c r="H104" s="114"/>
      <c r="I104" s="114"/>
      <c r="J104" s="114"/>
      <c r="K104" s="114"/>
      <c r="L104" s="114"/>
      <c r="M104" s="114"/>
      <c r="N104" s="114"/>
      <c r="O104" s="114"/>
      <c r="P104" s="114"/>
      <c r="Q104" s="114"/>
      <c r="R104" s="114"/>
      <c r="S104" s="114"/>
      <c r="T104" s="114"/>
      <c r="U104" s="114"/>
    </row>
    <row r="105" spans="2:21">
      <c r="B105" s="10">
        <v>6</v>
      </c>
      <c r="C105" s="114"/>
      <c r="D105" s="114"/>
      <c r="E105" s="114"/>
      <c r="F105" s="114"/>
      <c r="G105" s="114"/>
      <c r="H105" s="114"/>
      <c r="I105" s="114"/>
      <c r="J105" s="114"/>
      <c r="K105" s="114"/>
      <c r="L105" s="114"/>
      <c r="M105" s="114"/>
      <c r="N105" s="114"/>
      <c r="O105" s="114"/>
      <c r="P105" s="114"/>
      <c r="Q105" s="114"/>
      <c r="R105" s="114"/>
      <c r="S105" s="114"/>
      <c r="T105" s="114"/>
      <c r="U105" s="114"/>
    </row>
    <row r="106" spans="2:21">
      <c r="B106" s="10">
        <v>7</v>
      </c>
      <c r="C106" s="114"/>
      <c r="D106" s="114"/>
      <c r="E106" s="114"/>
      <c r="F106" s="114"/>
      <c r="G106" s="114"/>
      <c r="H106" s="114"/>
      <c r="I106" s="114"/>
      <c r="J106" s="114"/>
      <c r="K106" s="114"/>
      <c r="L106" s="114"/>
      <c r="M106" s="114"/>
      <c r="N106" s="114"/>
      <c r="O106" s="114"/>
      <c r="P106" s="114"/>
      <c r="Q106" s="114"/>
      <c r="R106" s="114"/>
      <c r="S106" s="114"/>
      <c r="T106" s="114"/>
      <c r="U106" s="114"/>
    </row>
    <row r="107" spans="2:21">
      <c r="B107" s="10">
        <v>8</v>
      </c>
      <c r="C107" s="114"/>
      <c r="D107" s="114"/>
      <c r="E107" s="114"/>
      <c r="F107" s="114"/>
      <c r="G107" s="114"/>
      <c r="H107" s="114"/>
      <c r="I107" s="114"/>
      <c r="J107" s="114"/>
      <c r="K107" s="114"/>
      <c r="L107" s="114"/>
      <c r="M107" s="114"/>
      <c r="N107" s="114"/>
      <c r="O107" s="114"/>
      <c r="P107" s="114"/>
      <c r="Q107" s="114"/>
      <c r="R107" s="114"/>
      <c r="S107" s="114"/>
      <c r="T107" s="114"/>
      <c r="U107" s="114"/>
    </row>
    <row r="108" spans="2:21">
      <c r="B108" s="10">
        <v>9</v>
      </c>
      <c r="C108" s="114"/>
      <c r="D108" s="114"/>
      <c r="E108" s="114"/>
      <c r="F108" s="114"/>
      <c r="G108" s="114"/>
      <c r="H108" s="114"/>
      <c r="I108" s="114"/>
      <c r="J108" s="114"/>
      <c r="K108" s="114"/>
      <c r="L108" s="114"/>
      <c r="M108" s="114"/>
      <c r="N108" s="114"/>
      <c r="O108" s="114"/>
      <c r="P108" s="114"/>
      <c r="Q108" s="114"/>
      <c r="R108" s="114"/>
      <c r="S108" s="114"/>
      <c r="T108" s="114"/>
      <c r="U108" s="114"/>
    </row>
    <row r="109" spans="2:21">
      <c r="B109" s="10">
        <v>10</v>
      </c>
      <c r="C109" s="114"/>
      <c r="D109" s="114"/>
      <c r="E109" s="114"/>
      <c r="F109" s="114"/>
      <c r="G109" s="114"/>
      <c r="H109" s="114"/>
      <c r="I109" s="114"/>
      <c r="J109" s="114"/>
      <c r="K109" s="114"/>
      <c r="L109" s="114"/>
      <c r="M109" s="114"/>
      <c r="N109" s="114"/>
      <c r="O109" s="114"/>
      <c r="P109" s="114"/>
      <c r="Q109" s="114"/>
      <c r="R109" s="114"/>
      <c r="S109" s="114"/>
      <c r="T109" s="114"/>
      <c r="U109" s="114"/>
    </row>
    <row r="110" spans="2:21"/>
    <row r="111" spans="2:21"/>
    <row r="112" spans="2:21">
      <c r="B112" s="54" t="s">
        <v>75</v>
      </c>
      <c r="C112" s="54"/>
      <c r="D112" s="54"/>
      <c r="E112" s="54"/>
      <c r="F112" s="54"/>
      <c r="G112" s="54"/>
      <c r="H112" s="54"/>
      <c r="I112" s="54"/>
      <c r="J112" s="54"/>
      <c r="K112" s="54"/>
      <c r="L112" s="54"/>
      <c r="M112" s="54"/>
      <c r="N112" s="54"/>
      <c r="O112" s="54"/>
      <c r="P112" s="54"/>
      <c r="Q112" s="54"/>
      <c r="R112" s="54"/>
      <c r="S112" s="54"/>
      <c r="T112" s="54"/>
      <c r="U112" s="54"/>
    </row>
    <row r="113" spans="2:21"/>
    <row r="114" spans="2:21"/>
    <row r="115" spans="2:21"/>
    <row r="116" spans="2:21"/>
    <row r="117" spans="2:21" ht="21">
      <c r="B117" s="94"/>
      <c r="C117" s="58" t="s">
        <v>149</v>
      </c>
      <c r="D117" s="58"/>
      <c r="E117" s="58"/>
      <c r="F117" s="53"/>
      <c r="G117" s="53"/>
      <c r="H117" s="53"/>
      <c r="I117" s="53"/>
      <c r="J117" s="53"/>
      <c r="K117" s="53"/>
      <c r="L117" s="53"/>
      <c r="M117" s="53"/>
      <c r="N117" s="53"/>
      <c r="O117" s="53"/>
      <c r="P117" s="53"/>
      <c r="Q117" s="53"/>
      <c r="R117" s="53"/>
      <c r="S117" s="53"/>
      <c r="T117" s="53"/>
      <c r="U117" s="53"/>
    </row>
    <row r="118" spans="2:21">
      <c r="B118" s="53" t="s">
        <v>76</v>
      </c>
      <c r="C118" s="53"/>
      <c r="D118" s="53"/>
      <c r="E118" s="53"/>
      <c r="F118" s="53"/>
      <c r="G118" s="53"/>
      <c r="H118" s="53"/>
      <c r="I118" s="53"/>
      <c r="J118" s="53"/>
      <c r="K118" s="53"/>
      <c r="L118" s="53"/>
      <c r="M118" s="53"/>
      <c r="N118" s="53"/>
      <c r="O118" s="53"/>
      <c r="P118" s="53"/>
      <c r="Q118" s="53"/>
      <c r="R118" s="53"/>
      <c r="S118" s="53"/>
      <c r="T118" s="53"/>
      <c r="U118" s="53"/>
    </row>
    <row r="119" spans="2:21"/>
    <row r="120" spans="2:21"/>
    <row r="121" spans="2:21"/>
    <row r="122" spans="2:21"/>
    <row r="123" spans="2:21"/>
    <row r="124" spans="2:21"/>
    <row r="125" spans="2:21"/>
    <row r="126" spans="2:21"/>
    <row r="127" spans="2:21"/>
    <row r="128" spans="2:21"/>
    <row r="129"/>
    <row r="130"/>
    <row r="131"/>
    <row r="132"/>
  </sheetData>
  <sheetProtection sheet="1" objects="1" scenarios="1"/>
  <dataConsolidate/>
  <mergeCells count="53">
    <mergeCell ref="B42:B43"/>
    <mergeCell ref="D70:H70"/>
    <mergeCell ref="D42:H42"/>
    <mergeCell ref="B64:H65"/>
    <mergeCell ref="J42:U43"/>
    <mergeCell ref="K44:U46"/>
    <mergeCell ref="K47:U51"/>
    <mergeCell ref="K52:U56"/>
    <mergeCell ref="J52:J56"/>
    <mergeCell ref="J44:J46"/>
    <mergeCell ref="J47:J51"/>
    <mergeCell ref="J70:U71"/>
    <mergeCell ref="B67:U68"/>
    <mergeCell ref="B70:B71"/>
    <mergeCell ref="K57:U61"/>
    <mergeCell ref="J72:J73"/>
    <mergeCell ref="J57:J61"/>
    <mergeCell ref="K72:U73"/>
    <mergeCell ref="C109:U109"/>
    <mergeCell ref="C102:U102"/>
    <mergeCell ref="C103:U103"/>
    <mergeCell ref="C104:U104"/>
    <mergeCell ref="C105:U105"/>
    <mergeCell ref="C106:U106"/>
    <mergeCell ref="C107:U107"/>
    <mergeCell ref="C108:U108"/>
    <mergeCell ref="C101:U101"/>
    <mergeCell ref="J74:J75"/>
    <mergeCell ref="K74:U75"/>
    <mergeCell ref="J76:J77"/>
    <mergeCell ref="K76:U77"/>
    <mergeCell ref="J78:J81"/>
    <mergeCell ref="K78:U81"/>
    <mergeCell ref="J82:J83"/>
    <mergeCell ref="K82:U83"/>
    <mergeCell ref="B98:U99"/>
    <mergeCell ref="C100:U100"/>
    <mergeCell ref="B94:H95"/>
    <mergeCell ref="B2:O2"/>
    <mergeCell ref="C4:J4"/>
    <mergeCell ref="M4:O4"/>
    <mergeCell ref="C11:D11"/>
    <mergeCell ref="E11:F11"/>
    <mergeCell ref="B39:U40"/>
    <mergeCell ref="L16:U16"/>
    <mergeCell ref="L13:U13"/>
    <mergeCell ref="B6:U7"/>
    <mergeCell ref="L11:U12"/>
    <mergeCell ref="B11:B12"/>
    <mergeCell ref="L14:U14"/>
    <mergeCell ref="L15:U15"/>
    <mergeCell ref="B9:I9"/>
    <mergeCell ref="H11:H12"/>
  </mergeCells>
  <phoneticPr fontId="0" type="noConversion"/>
  <pageMargins left="0.7" right="0.7" top="0.75" bottom="0.75" header="0.3" footer="0.3"/>
  <pageSetup scale="30" orientation="portrait" r:id="rId1"/>
  <headerFooter>
    <oddHeader>&amp;C&amp;G</oddHeader>
    <oddFooter>&amp;CFECHA DE ELABORACIÓN: &amp;D</oddFooter>
  </headerFooter>
  <drawing r:id="rId2"/>
  <legacyDrawingHF r:id="rId3"/>
</worksheet>
</file>

<file path=xl/worksheets/sheet3.xml><?xml version="1.0" encoding="utf-8"?>
<worksheet xmlns="http://schemas.openxmlformats.org/spreadsheetml/2006/main" xmlns:r="http://schemas.openxmlformats.org/officeDocument/2006/relationships">
  <sheetPr>
    <tabColor rgb="FF0070C0"/>
    <pageSetUpPr fitToPage="1"/>
  </sheetPr>
  <dimension ref="B1:J109"/>
  <sheetViews>
    <sheetView zoomScaleNormal="100" workbookViewId="0">
      <selection activeCell="C99" sqref="C99:D99"/>
    </sheetView>
  </sheetViews>
  <sheetFormatPr baseColWidth="10" defaultColWidth="0" defaultRowHeight="15" zeroHeight="1"/>
  <cols>
    <col min="1" max="1" width="4.5703125" customWidth="1"/>
    <col min="2" max="2" width="3" bestFit="1" customWidth="1"/>
    <col min="3" max="3" width="52" customWidth="1"/>
    <col min="4" max="7" width="20.7109375" customWidth="1"/>
    <col min="8" max="8" width="27.28515625" customWidth="1"/>
    <col min="9" max="9" width="11.42578125" customWidth="1"/>
  </cols>
  <sheetData>
    <row r="1" spans="2:10"/>
    <row r="2" spans="2:10"/>
    <row r="3" spans="2:10"/>
    <row r="4" spans="2:10"/>
    <row r="5" spans="2:10" ht="18.75">
      <c r="B5" s="87"/>
      <c r="C5" s="144" t="s">
        <v>110</v>
      </c>
      <c r="D5" s="144"/>
      <c r="E5" s="144"/>
      <c r="F5" s="144"/>
      <c r="G5" s="144"/>
      <c r="H5" s="144"/>
    </row>
    <row r="6" spans="2:10"/>
    <row r="7" spans="2:10" ht="19.5">
      <c r="C7" s="60" t="str">
        <f ca="1">+RPP_2015!B4</f>
        <v>ESTADO:</v>
      </c>
      <c r="D7" s="61" t="str">
        <f ca="1">+RPP_2015!C4</f>
        <v>COLIMA</v>
      </c>
      <c r="E7" s="62"/>
      <c r="F7" s="50"/>
      <c r="G7" s="50"/>
    </row>
    <row r="8" spans="2:10" ht="19.5">
      <c r="C8" s="60" t="s">
        <v>77</v>
      </c>
      <c r="D8" s="63" t="s">
        <v>42</v>
      </c>
      <c r="E8" s="64"/>
      <c r="F8" s="50"/>
      <c r="G8" s="50"/>
    </row>
    <row r="9" spans="2:10" ht="20.25" thickBot="1">
      <c r="C9" s="60"/>
      <c r="D9" s="79"/>
      <c r="E9" s="50"/>
      <c r="F9" s="50"/>
      <c r="G9" s="50"/>
    </row>
    <row r="10" spans="2:10" ht="19.5" customHeight="1" thickBot="1">
      <c r="C10" s="145" t="s">
        <v>102</v>
      </c>
      <c r="D10" s="146"/>
      <c r="E10" s="146"/>
      <c r="F10" s="146"/>
      <c r="G10" s="146"/>
      <c r="H10" s="147"/>
    </row>
    <row r="11" spans="2:10" ht="15.75" thickBot="1"/>
    <row r="12" spans="2:10" ht="65.25" customHeight="1">
      <c r="C12" s="101" t="s">
        <v>78</v>
      </c>
      <c r="D12" s="102" t="s">
        <v>92</v>
      </c>
      <c r="E12" s="102" t="s">
        <v>108</v>
      </c>
      <c r="F12" s="102" t="s">
        <v>91</v>
      </c>
      <c r="G12" s="103" t="s">
        <v>101</v>
      </c>
      <c r="H12" s="104" t="s">
        <v>107</v>
      </c>
    </row>
    <row r="13" spans="2:10">
      <c r="C13" s="66" t="s">
        <v>80</v>
      </c>
      <c r="D13" s="51" t="s">
        <v>95</v>
      </c>
      <c r="E13" s="77">
        <f ca="1">+FIGURAS_MARZO!E13</f>
        <v>7.0208066666666671</v>
      </c>
      <c r="F13" s="56">
        <v>8</v>
      </c>
      <c r="G13" s="77">
        <f>+F13-E13</f>
        <v>0.97919333333333292</v>
      </c>
      <c r="H13" s="67">
        <v>0</v>
      </c>
      <c r="I13" s="49"/>
      <c r="J13" s="49"/>
    </row>
    <row r="14" spans="2:10">
      <c r="C14" s="68" t="s">
        <v>81</v>
      </c>
      <c r="D14" s="52" t="s">
        <v>95</v>
      </c>
      <c r="E14" s="78">
        <f ca="1">+FIGURAS_MARZO!E14</f>
        <v>12</v>
      </c>
      <c r="F14" s="57">
        <v>11</v>
      </c>
      <c r="G14" s="78">
        <f>+F14-E14</f>
        <v>-1</v>
      </c>
      <c r="H14" s="69">
        <v>0</v>
      </c>
      <c r="I14" s="49"/>
      <c r="J14" s="49"/>
    </row>
    <row r="15" spans="2:10" ht="15" customHeight="1">
      <c r="C15" s="66" t="s">
        <v>82</v>
      </c>
      <c r="D15" s="51" t="s">
        <v>95</v>
      </c>
      <c r="E15" s="77">
        <f ca="1">+FIGURAS_MARZO!E15</f>
        <v>0</v>
      </c>
      <c r="F15" s="56">
        <v>0</v>
      </c>
      <c r="G15" s="77">
        <f t="shared" ref="G15:G24" si="0">+F15-E15</f>
        <v>0</v>
      </c>
      <c r="H15" s="67">
        <v>0</v>
      </c>
      <c r="I15" s="49"/>
      <c r="J15" s="49"/>
    </row>
    <row r="16" spans="2:10">
      <c r="C16" s="68" t="s">
        <v>83</v>
      </c>
      <c r="D16" s="52" t="s">
        <v>96</v>
      </c>
      <c r="E16" s="78">
        <f ca="1">+FIGURAS_MARZO!E16</f>
        <v>4</v>
      </c>
      <c r="F16" s="57">
        <v>0</v>
      </c>
      <c r="G16" s="78">
        <f t="shared" si="0"/>
        <v>-4</v>
      </c>
      <c r="H16" s="69">
        <v>0</v>
      </c>
      <c r="I16" s="49"/>
      <c r="J16" s="49"/>
    </row>
    <row r="17" spans="3:10">
      <c r="C17" s="66" t="s">
        <v>84</v>
      </c>
      <c r="D17" s="51" t="s">
        <v>96</v>
      </c>
      <c r="E17" s="77">
        <f ca="1">+FIGURAS_MARZO!E17</f>
        <v>4</v>
      </c>
      <c r="F17" s="56">
        <v>0</v>
      </c>
      <c r="G17" s="77">
        <f t="shared" si="0"/>
        <v>-4</v>
      </c>
      <c r="H17" s="67">
        <v>0</v>
      </c>
      <c r="I17" s="49"/>
      <c r="J17" s="49"/>
    </row>
    <row r="18" spans="3:10">
      <c r="C18" s="68" t="s">
        <v>85</v>
      </c>
      <c r="D18" s="52" t="s">
        <v>96</v>
      </c>
      <c r="E18" s="78">
        <f ca="1">+FIGURAS_MARZO!E18</f>
        <v>4</v>
      </c>
      <c r="F18" s="57">
        <v>4</v>
      </c>
      <c r="G18" s="78">
        <f t="shared" si="0"/>
        <v>0</v>
      </c>
      <c r="H18" s="69">
        <v>0</v>
      </c>
      <c r="I18" s="49"/>
      <c r="J18" s="49"/>
    </row>
    <row r="19" spans="3:10">
      <c r="C19" s="66" t="s">
        <v>93</v>
      </c>
      <c r="D19" s="51" t="s">
        <v>94</v>
      </c>
      <c r="E19" s="77">
        <f ca="1">+FIGURAS_MARZO!E19</f>
        <v>26</v>
      </c>
      <c r="F19" s="56">
        <v>17</v>
      </c>
      <c r="G19" s="77">
        <f t="shared" si="0"/>
        <v>-9</v>
      </c>
      <c r="H19" s="67">
        <v>0</v>
      </c>
      <c r="I19" s="50"/>
      <c r="J19" s="50"/>
    </row>
    <row r="20" spans="3:10">
      <c r="C20" s="68" t="s">
        <v>86</v>
      </c>
      <c r="D20" s="52" t="s">
        <v>97</v>
      </c>
      <c r="E20" s="78">
        <f ca="1">+FIGURAS_MARZO!E20</f>
        <v>4</v>
      </c>
      <c r="F20" s="57">
        <v>4</v>
      </c>
      <c r="G20" s="78">
        <f t="shared" si="0"/>
        <v>0</v>
      </c>
      <c r="H20" s="69">
        <v>0</v>
      </c>
      <c r="I20" s="50"/>
      <c r="J20" s="50"/>
    </row>
    <row r="21" spans="3:10">
      <c r="C21" s="66" t="s">
        <v>87</v>
      </c>
      <c r="D21" s="51" t="s">
        <v>97</v>
      </c>
      <c r="E21" s="77">
        <f ca="1">+FIGURAS_MARZO!E21</f>
        <v>4</v>
      </c>
      <c r="F21" s="56">
        <v>17</v>
      </c>
      <c r="G21" s="77">
        <f t="shared" si="0"/>
        <v>13</v>
      </c>
      <c r="H21" s="67">
        <v>0</v>
      </c>
      <c r="I21" s="50"/>
      <c r="J21" s="50"/>
    </row>
    <row r="22" spans="3:10">
      <c r="C22" s="68" t="s">
        <v>88</v>
      </c>
      <c r="D22" s="52" t="s">
        <v>98</v>
      </c>
      <c r="E22" s="78">
        <f ca="1">+FIGURAS_MARZO!E22</f>
        <v>0</v>
      </c>
      <c r="F22" s="57">
        <v>0</v>
      </c>
      <c r="G22" s="78">
        <f t="shared" si="0"/>
        <v>0</v>
      </c>
      <c r="H22" s="69">
        <v>0</v>
      </c>
    </row>
    <row r="23" spans="3:10">
      <c r="C23" s="66" t="s">
        <v>89</v>
      </c>
      <c r="D23" s="51" t="s">
        <v>98</v>
      </c>
      <c r="E23" s="77">
        <f ca="1">+FIGURAS_MARZO!E23</f>
        <v>9.25</v>
      </c>
      <c r="F23" s="56">
        <v>0</v>
      </c>
      <c r="G23" s="77">
        <f t="shared" si="0"/>
        <v>-9.25</v>
      </c>
      <c r="H23" s="67">
        <v>0</v>
      </c>
    </row>
    <row r="24" spans="3:10">
      <c r="C24" s="68" t="s">
        <v>90</v>
      </c>
      <c r="D24" s="52" t="s">
        <v>98</v>
      </c>
      <c r="E24" s="78">
        <f ca="1">+FIGURAS_MARZO!E24</f>
        <v>9.25</v>
      </c>
      <c r="F24" s="57">
        <v>0</v>
      </c>
      <c r="G24" s="78">
        <f t="shared" si="0"/>
        <v>-9.25</v>
      </c>
      <c r="H24" s="69">
        <v>0</v>
      </c>
    </row>
    <row r="25" spans="3:10" ht="15.75" thickBot="1">
      <c r="C25" s="70" t="s">
        <v>99</v>
      </c>
      <c r="D25" s="71"/>
      <c r="E25" s="72">
        <f>+SUM(E13:E24)</f>
        <v>83.520806666666658</v>
      </c>
      <c r="F25" s="72">
        <f>+SUM(F13:F24)</f>
        <v>61</v>
      </c>
      <c r="G25" s="72">
        <f>+SUM(G13:G24)</f>
        <v>-22.520806666666665</v>
      </c>
      <c r="H25" s="73">
        <f>+SUM(H13:H24)</f>
        <v>0</v>
      </c>
    </row>
    <row r="26" spans="3:10" ht="15.75" thickBot="1"/>
    <row r="27" spans="3:10" ht="20.25" thickBot="1">
      <c r="C27" s="145" t="s">
        <v>103</v>
      </c>
      <c r="D27" s="146"/>
      <c r="E27" s="146"/>
      <c r="F27" s="146"/>
      <c r="G27" s="146"/>
      <c r="H27" s="147"/>
    </row>
    <row r="28" spans="3:10" ht="15.75" thickBot="1"/>
    <row r="29" spans="3:10" ht="25.5">
      <c r="C29" s="101" t="s">
        <v>105</v>
      </c>
      <c r="D29" s="102" t="s">
        <v>109</v>
      </c>
      <c r="E29" s="102" t="s">
        <v>104</v>
      </c>
      <c r="F29" s="104" t="s">
        <v>106</v>
      </c>
    </row>
    <row r="30" spans="3:10">
      <c r="C30" s="82"/>
      <c r="D30" s="80"/>
      <c r="E30" s="88">
        <v>0</v>
      </c>
      <c r="F30" s="67">
        <v>0</v>
      </c>
    </row>
    <row r="31" spans="3:10">
      <c r="C31" s="83"/>
      <c r="D31" s="81"/>
      <c r="E31" s="89">
        <v>0</v>
      </c>
      <c r="F31" s="69">
        <v>0</v>
      </c>
    </row>
    <row r="32" spans="3:10">
      <c r="C32" s="82"/>
      <c r="D32" s="80"/>
      <c r="E32" s="88">
        <v>0</v>
      </c>
      <c r="F32" s="67">
        <v>0</v>
      </c>
    </row>
    <row r="33" spans="3:8">
      <c r="C33" s="83"/>
      <c r="D33" s="81"/>
      <c r="E33" s="89">
        <v>0</v>
      </c>
      <c r="F33" s="69">
        <v>0</v>
      </c>
    </row>
    <row r="34" spans="3:8">
      <c r="C34" s="82"/>
      <c r="D34" s="80"/>
      <c r="E34" s="88">
        <v>0</v>
      </c>
      <c r="F34" s="67">
        <v>0</v>
      </c>
    </row>
    <row r="35" spans="3:8">
      <c r="C35" s="83"/>
      <c r="D35" s="81"/>
      <c r="E35" s="89">
        <v>0</v>
      </c>
      <c r="F35" s="69">
        <v>0</v>
      </c>
    </row>
    <row r="36" spans="3:8">
      <c r="C36" s="82"/>
      <c r="D36" s="80"/>
      <c r="E36" s="88">
        <v>0</v>
      </c>
      <c r="F36" s="67">
        <v>0</v>
      </c>
    </row>
    <row r="37" spans="3:8" ht="15.75" thickBot="1">
      <c r="C37" s="70" t="s">
        <v>99</v>
      </c>
      <c r="D37" s="84"/>
      <c r="E37" s="85">
        <f>+SUM(E30:E36)</f>
        <v>0</v>
      </c>
      <c r="F37" s="86">
        <f>+SUM(F30:F36)</f>
        <v>0</v>
      </c>
    </row>
    <row r="38" spans="3:8" ht="15.75" thickBot="1"/>
    <row r="39" spans="3:8" ht="20.25" thickBot="1">
      <c r="C39" s="145" t="s">
        <v>111</v>
      </c>
      <c r="D39" s="146"/>
      <c r="E39" s="146"/>
      <c r="F39" s="146"/>
      <c r="G39" s="146"/>
      <c r="H39" s="147"/>
    </row>
    <row r="40" spans="3:8" ht="15.75" thickBot="1"/>
    <row r="41" spans="3:8" ht="25.5">
      <c r="C41" s="101" t="s">
        <v>105</v>
      </c>
      <c r="D41" s="102" t="s">
        <v>109</v>
      </c>
      <c r="E41" s="102" t="s">
        <v>112</v>
      </c>
      <c r="F41" s="104" t="s">
        <v>106</v>
      </c>
    </row>
    <row r="42" spans="3:8">
      <c r="C42" s="66" t="s">
        <v>113</v>
      </c>
      <c r="D42" s="51" t="s">
        <v>94</v>
      </c>
      <c r="E42" s="56">
        <v>51</v>
      </c>
      <c r="F42" s="67">
        <v>81700</v>
      </c>
    </row>
    <row r="43" spans="3:8">
      <c r="C43" s="68" t="s">
        <v>114</v>
      </c>
      <c r="D43" s="52" t="s">
        <v>94</v>
      </c>
      <c r="E43" s="57">
        <v>0</v>
      </c>
      <c r="F43" s="69">
        <v>0</v>
      </c>
    </row>
    <row r="44" spans="3:8">
      <c r="C44" s="66" t="s">
        <v>115</v>
      </c>
      <c r="D44" s="51" t="s">
        <v>98</v>
      </c>
      <c r="E44" s="56">
        <v>11</v>
      </c>
      <c r="F44" s="67">
        <v>76653</v>
      </c>
    </row>
    <row r="45" spans="3:8">
      <c r="C45" s="68" t="s">
        <v>116</v>
      </c>
      <c r="D45" s="52" t="s">
        <v>98</v>
      </c>
      <c r="E45" s="57">
        <v>3</v>
      </c>
      <c r="F45" s="69">
        <v>10183</v>
      </c>
    </row>
    <row r="46" spans="3:8">
      <c r="C46" s="66" t="s">
        <v>117</v>
      </c>
      <c r="D46" s="51" t="s">
        <v>98</v>
      </c>
      <c r="E46" s="56">
        <v>3</v>
      </c>
      <c r="F46" s="67">
        <v>8651</v>
      </c>
    </row>
    <row r="47" spans="3:8">
      <c r="C47" s="68" t="s">
        <v>118</v>
      </c>
      <c r="D47" s="52" t="s">
        <v>98</v>
      </c>
      <c r="E47" s="57">
        <v>0</v>
      </c>
      <c r="F47" s="69">
        <v>0</v>
      </c>
    </row>
    <row r="48" spans="3:8">
      <c r="C48" s="66" t="s">
        <v>119</v>
      </c>
      <c r="D48" s="51" t="s">
        <v>98</v>
      </c>
      <c r="E48" s="56">
        <v>0</v>
      </c>
      <c r="F48" s="67">
        <v>0</v>
      </c>
    </row>
    <row r="49" spans="3:8">
      <c r="C49" s="68" t="s">
        <v>120</v>
      </c>
      <c r="D49" s="52" t="s">
        <v>98</v>
      </c>
      <c r="E49" s="57">
        <v>1</v>
      </c>
      <c r="F49" s="69">
        <v>7855</v>
      </c>
    </row>
    <row r="50" spans="3:8" ht="15.75" thickBot="1">
      <c r="C50" s="70" t="s">
        <v>99</v>
      </c>
      <c r="D50" s="84"/>
      <c r="E50" s="85">
        <f>+SUM(E42:E49)</f>
        <v>69</v>
      </c>
      <c r="F50" s="86">
        <f>+SUM(F42:F49)</f>
        <v>185042</v>
      </c>
    </row>
    <row r="51" spans="3:8" ht="15.75" thickBot="1"/>
    <row r="52" spans="3:8" ht="20.25" thickBot="1">
      <c r="C52" s="145" t="s">
        <v>121</v>
      </c>
      <c r="D52" s="146"/>
      <c r="E52" s="146"/>
      <c r="F52" s="146"/>
      <c r="G52" s="146"/>
      <c r="H52" s="147"/>
    </row>
    <row r="53" spans="3:8" ht="15.75" thickBot="1"/>
    <row r="54" spans="3:8" ht="25.5">
      <c r="C54" s="101" t="s">
        <v>105</v>
      </c>
      <c r="D54" s="102" t="s">
        <v>109</v>
      </c>
      <c r="E54" s="102" t="s">
        <v>104</v>
      </c>
      <c r="F54" s="104" t="s">
        <v>106</v>
      </c>
    </row>
    <row r="55" spans="3:8">
      <c r="C55" s="82" t="s">
        <v>141</v>
      </c>
      <c r="D55" s="80" t="s">
        <v>98</v>
      </c>
      <c r="E55" s="88">
        <v>13</v>
      </c>
      <c r="F55" s="67">
        <v>86513</v>
      </c>
    </row>
    <row r="56" spans="3:8">
      <c r="C56" s="83" t="s">
        <v>142</v>
      </c>
      <c r="D56" s="81" t="s">
        <v>98</v>
      </c>
      <c r="E56" s="89">
        <v>1</v>
      </c>
      <c r="F56" s="69">
        <v>6404</v>
      </c>
    </row>
    <row r="57" spans="3:8">
      <c r="C57" s="82" t="s">
        <v>143</v>
      </c>
      <c r="D57" s="80" t="s">
        <v>144</v>
      </c>
      <c r="E57" s="88">
        <v>50</v>
      </c>
      <c r="F57" s="67">
        <v>34020</v>
      </c>
    </row>
    <row r="58" spans="3:8">
      <c r="C58" s="83" t="s">
        <v>145</v>
      </c>
      <c r="D58" s="81" t="s">
        <v>94</v>
      </c>
      <c r="E58" s="89">
        <v>11</v>
      </c>
      <c r="F58" s="69">
        <v>16250</v>
      </c>
    </row>
    <row r="59" spans="3:8">
      <c r="C59" s="82" t="s">
        <v>146</v>
      </c>
      <c r="D59" s="80" t="s">
        <v>94</v>
      </c>
      <c r="E59" s="88">
        <v>0</v>
      </c>
      <c r="F59" s="67">
        <v>0</v>
      </c>
    </row>
    <row r="60" spans="3:8">
      <c r="C60" s="83" t="s">
        <v>147</v>
      </c>
      <c r="D60" s="81" t="s">
        <v>94</v>
      </c>
      <c r="E60" s="89">
        <v>88</v>
      </c>
      <c r="F60" s="69">
        <v>39800</v>
      </c>
    </row>
    <row r="61" spans="3:8">
      <c r="C61" s="82" t="s">
        <v>148</v>
      </c>
      <c r="D61" s="80" t="s">
        <v>94</v>
      </c>
      <c r="E61" s="88">
        <v>12</v>
      </c>
      <c r="F61" s="67">
        <v>8400</v>
      </c>
    </row>
    <row r="62" spans="3:8" ht="15.75" thickBot="1">
      <c r="C62" s="70" t="s">
        <v>99</v>
      </c>
      <c r="D62" s="84"/>
      <c r="E62" s="85">
        <f>+SUM(E55:E61)</f>
        <v>175</v>
      </c>
      <c r="F62" s="86">
        <f>+SUM(F55:F61)</f>
        <v>191387</v>
      </c>
    </row>
    <row r="63" spans="3:8" ht="15.75" thickBot="1"/>
    <row r="64" spans="3:8" ht="19.5" customHeight="1" thickBot="1">
      <c r="C64" s="145" t="s">
        <v>124</v>
      </c>
      <c r="D64" s="146"/>
      <c r="E64" s="146"/>
      <c r="F64" s="146"/>
      <c r="G64" s="146"/>
      <c r="H64" s="147"/>
    </row>
    <row r="65" spans="3:6" ht="21.95" customHeight="1" thickBot="1"/>
    <row r="66" spans="3:6" ht="21.95" customHeight="1">
      <c r="C66" s="101" t="s">
        <v>105</v>
      </c>
      <c r="D66" s="102" t="s">
        <v>109</v>
      </c>
      <c r="E66" s="102" t="s">
        <v>104</v>
      </c>
      <c r="F66" s="104" t="s">
        <v>106</v>
      </c>
    </row>
    <row r="67" spans="3:6" ht="21.95" customHeight="1">
      <c r="C67" s="82"/>
      <c r="D67" s="80"/>
      <c r="E67" s="88">
        <v>0</v>
      </c>
      <c r="F67" s="67">
        <v>0</v>
      </c>
    </row>
    <row r="68" spans="3:6" ht="21.95" customHeight="1">
      <c r="C68" s="83"/>
      <c r="D68" s="81"/>
      <c r="E68" s="89">
        <v>0</v>
      </c>
      <c r="F68" s="69">
        <v>0</v>
      </c>
    </row>
    <row r="69" spans="3:6" ht="21.95" customHeight="1">
      <c r="C69" s="82"/>
      <c r="D69" s="80"/>
      <c r="E69" s="88">
        <v>0</v>
      </c>
      <c r="F69" s="67">
        <v>0</v>
      </c>
    </row>
    <row r="70" spans="3:6" ht="21.95" customHeight="1">
      <c r="C70" s="83"/>
      <c r="D70" s="81"/>
      <c r="E70" s="89">
        <v>0</v>
      </c>
      <c r="F70" s="69">
        <v>0</v>
      </c>
    </row>
    <row r="71" spans="3:6" ht="21.95" customHeight="1">
      <c r="C71" s="82"/>
      <c r="D71" s="80"/>
      <c r="E71" s="88">
        <v>0</v>
      </c>
      <c r="F71" s="67">
        <v>0</v>
      </c>
    </row>
    <row r="72" spans="3:6" ht="21.95" customHeight="1">
      <c r="C72" s="83"/>
      <c r="D72" s="81"/>
      <c r="E72" s="89">
        <v>0</v>
      </c>
      <c r="F72" s="69">
        <v>0</v>
      </c>
    </row>
    <row r="73" spans="3:6" ht="21.95" customHeight="1">
      <c r="C73" s="82"/>
      <c r="D73" s="80"/>
      <c r="E73" s="88">
        <v>0</v>
      </c>
      <c r="F73" s="67">
        <v>0</v>
      </c>
    </row>
    <row r="74" spans="3:6" ht="21.95" customHeight="1">
      <c r="C74" s="83"/>
      <c r="D74" s="81"/>
      <c r="E74" s="89">
        <v>0</v>
      </c>
      <c r="F74" s="69">
        <v>0</v>
      </c>
    </row>
    <row r="75" spans="3:6" ht="21.95" customHeight="1">
      <c r="C75" s="82"/>
      <c r="D75" s="80"/>
      <c r="E75" s="88">
        <v>0</v>
      </c>
      <c r="F75" s="67">
        <v>0</v>
      </c>
    </row>
    <row r="76" spans="3:6" ht="21.95" customHeight="1">
      <c r="C76" s="83"/>
      <c r="D76" s="81"/>
      <c r="E76" s="89">
        <v>0</v>
      </c>
      <c r="F76" s="69">
        <v>0</v>
      </c>
    </row>
    <row r="77" spans="3:6" ht="21.95" customHeight="1">
      <c r="C77" s="82"/>
      <c r="D77" s="80"/>
      <c r="E77" s="88">
        <v>0</v>
      </c>
      <c r="F77" s="67">
        <v>0</v>
      </c>
    </row>
    <row r="78" spans="3:6" ht="21.95" customHeight="1">
      <c r="C78" s="83"/>
      <c r="D78" s="81"/>
      <c r="E78" s="89">
        <v>0</v>
      </c>
      <c r="F78" s="69">
        <v>0</v>
      </c>
    </row>
    <row r="79" spans="3:6" ht="21.95" customHeight="1" thickBot="1">
      <c r="C79" s="70" t="s">
        <v>99</v>
      </c>
      <c r="D79" s="84"/>
      <c r="E79" s="85">
        <f>+SUM(E67:E78)</f>
        <v>0</v>
      </c>
      <c r="F79" s="86">
        <f>+SUM(F67:F78)</f>
        <v>0</v>
      </c>
    </row>
    <row r="80" spans="3:6"/>
    <row r="81" spans="2:8" ht="15.75" thickBot="1">
      <c r="E81" s="59"/>
      <c r="F81" s="59"/>
      <c r="G81" s="59"/>
    </row>
    <row r="82" spans="2:8" ht="19.5">
      <c r="B82" s="139" t="s">
        <v>100</v>
      </c>
      <c r="C82" s="140"/>
      <c r="D82" s="140"/>
      <c r="E82" s="140"/>
      <c r="F82" s="140"/>
      <c r="G82" s="140"/>
      <c r="H82" s="141"/>
    </row>
    <row r="83" spans="2:8">
      <c r="B83" s="95">
        <v>1</v>
      </c>
      <c r="C83" s="137" t="s">
        <v>138</v>
      </c>
      <c r="D83" s="137"/>
      <c r="E83" s="137"/>
      <c r="F83" s="137"/>
      <c r="G83" s="137"/>
      <c r="H83" s="138"/>
    </row>
    <row r="84" spans="2:8">
      <c r="B84" s="95">
        <v>2</v>
      </c>
      <c r="C84" s="137" t="s">
        <v>140</v>
      </c>
      <c r="D84" s="137"/>
      <c r="E84" s="137"/>
      <c r="F84" s="137"/>
      <c r="G84" s="137"/>
      <c r="H84" s="138"/>
    </row>
    <row r="85" spans="2:8">
      <c r="B85" s="95">
        <v>3</v>
      </c>
      <c r="C85" s="137"/>
      <c r="D85" s="137"/>
      <c r="E85" s="137"/>
      <c r="F85" s="137"/>
      <c r="G85" s="137"/>
      <c r="H85" s="138"/>
    </row>
    <row r="86" spans="2:8">
      <c r="B86" s="95">
        <v>4</v>
      </c>
      <c r="C86" s="137"/>
      <c r="D86" s="137"/>
      <c r="E86" s="137"/>
      <c r="F86" s="137"/>
      <c r="G86" s="137"/>
      <c r="H86" s="138"/>
    </row>
    <row r="87" spans="2:8">
      <c r="B87" s="95">
        <v>5</v>
      </c>
      <c r="C87" s="137"/>
      <c r="D87" s="137"/>
      <c r="E87" s="137"/>
      <c r="F87" s="137"/>
      <c r="G87" s="137"/>
      <c r="H87" s="138"/>
    </row>
    <row r="88" spans="2:8">
      <c r="B88" s="95">
        <v>6</v>
      </c>
      <c r="C88" s="137"/>
      <c r="D88" s="137"/>
      <c r="E88" s="137"/>
      <c r="F88" s="137"/>
      <c r="G88" s="137"/>
      <c r="H88" s="138"/>
    </row>
    <row r="89" spans="2:8">
      <c r="B89" s="95">
        <v>7</v>
      </c>
      <c r="C89" s="137"/>
      <c r="D89" s="137"/>
      <c r="E89" s="137"/>
      <c r="F89" s="137"/>
      <c r="G89" s="137"/>
      <c r="H89" s="138"/>
    </row>
    <row r="90" spans="2:8">
      <c r="B90" s="95">
        <v>8</v>
      </c>
      <c r="C90" s="137"/>
      <c r="D90" s="137"/>
      <c r="E90" s="137"/>
      <c r="F90" s="137"/>
      <c r="G90" s="137"/>
      <c r="H90" s="138"/>
    </row>
    <row r="91" spans="2:8">
      <c r="B91" s="95">
        <v>9</v>
      </c>
      <c r="C91" s="137"/>
      <c r="D91" s="137"/>
      <c r="E91" s="137"/>
      <c r="F91" s="137"/>
      <c r="G91" s="137"/>
      <c r="H91" s="138"/>
    </row>
    <row r="92" spans="2:8" ht="15.75" thickBot="1">
      <c r="B92" s="96">
        <v>10</v>
      </c>
      <c r="C92" s="142"/>
      <c r="D92" s="142"/>
      <c r="E92" s="142"/>
      <c r="F92" s="142"/>
      <c r="G92" s="142"/>
      <c r="H92" s="143"/>
    </row>
    <row r="93" spans="2:8"/>
    <row r="94" spans="2:8" ht="19.5">
      <c r="C94" s="55" t="s">
        <v>75</v>
      </c>
      <c r="D94" s="54"/>
    </row>
    <row r="95" spans="2:8">
      <c r="C95" s="4"/>
      <c r="D95" s="4"/>
    </row>
    <row r="96" spans="2:8">
      <c r="C96" s="4"/>
      <c r="D96" s="4"/>
    </row>
    <row r="97" spans="3:4">
      <c r="C97" s="4"/>
      <c r="D97" s="4"/>
    </row>
    <row r="98" spans="3:4">
      <c r="C98" s="4"/>
      <c r="D98" s="4"/>
    </row>
    <row r="99" spans="3:4" ht="21">
      <c r="C99" s="94" t="s">
        <v>149</v>
      </c>
      <c r="D99" s="58"/>
    </row>
    <row r="100" spans="3:4">
      <c r="C100" s="53" t="s">
        <v>76</v>
      </c>
      <c r="D100" s="53"/>
    </row>
    <row r="101" spans="3:4"/>
    <row r="102" spans="3:4"/>
    <row r="103" spans="3:4" hidden="1"/>
    <row r="104" spans="3:4" hidden="1"/>
    <row r="105" spans="3:4" hidden="1"/>
    <row r="106" spans="3:4" hidden="1"/>
    <row r="107" spans="3:4" hidden="1"/>
    <row r="108" spans="3:4" hidden="1"/>
    <row r="109" spans="3:4" hidden="1"/>
  </sheetData>
  <sheetProtection sheet="1" objects="1" scenarios="1"/>
  <mergeCells count="17">
    <mergeCell ref="C92:H92"/>
    <mergeCell ref="C87:H87"/>
    <mergeCell ref="C5:H5"/>
    <mergeCell ref="C10:H10"/>
    <mergeCell ref="C27:H27"/>
    <mergeCell ref="C39:H39"/>
    <mergeCell ref="C52:H52"/>
    <mergeCell ref="C91:H91"/>
    <mergeCell ref="C64:H64"/>
    <mergeCell ref="C90:H90"/>
    <mergeCell ref="C84:H84"/>
    <mergeCell ref="C85:H85"/>
    <mergeCell ref="B82:H82"/>
    <mergeCell ref="C83:H83"/>
    <mergeCell ref="C88:H88"/>
    <mergeCell ref="C89:H89"/>
    <mergeCell ref="C86:H86"/>
  </mergeCells>
  <phoneticPr fontId="0" type="noConversion"/>
  <printOptions horizontalCentered="1" verticalCentered="1"/>
  <pageMargins left="0.70866141732283472" right="0.70866141732283472" top="0.74803149606299213" bottom="0.74803149606299213" header="0.31496062992125984" footer="0.31496062992125984"/>
  <pageSetup scale="40" orientation="portrait" r:id="rId1"/>
  <headerFooter>
    <oddHeader>&amp;C&amp;G</oddHeader>
    <oddFooter>&amp;CFECHA DE ELABORACIÓN: &amp;D</oddFooter>
  </headerFooter>
  <legacyDrawingHF r:id="rId2"/>
</worksheet>
</file>

<file path=xl/worksheets/sheet4.xml><?xml version="1.0" encoding="utf-8"?>
<worksheet xmlns="http://schemas.openxmlformats.org/spreadsheetml/2006/main" xmlns:r="http://schemas.openxmlformats.org/officeDocument/2006/relationships">
  <sheetPr>
    <tabColor rgb="FF00B050"/>
    <pageSetUpPr fitToPage="1"/>
  </sheetPr>
  <dimension ref="B1:J109"/>
  <sheetViews>
    <sheetView topLeftCell="B79" zoomScaleNormal="100" workbookViewId="0">
      <selection activeCell="C100" sqref="C100"/>
    </sheetView>
  </sheetViews>
  <sheetFormatPr baseColWidth="10" defaultColWidth="0" defaultRowHeight="15" zeroHeight="1"/>
  <cols>
    <col min="1" max="1" width="4.5703125" customWidth="1"/>
    <col min="2" max="2" width="3" bestFit="1" customWidth="1"/>
    <col min="3" max="3" width="52" customWidth="1"/>
    <col min="4" max="7" width="20.7109375" customWidth="1"/>
    <col min="8" max="8" width="27.28515625" customWidth="1"/>
    <col min="9" max="9" width="11.42578125" customWidth="1"/>
  </cols>
  <sheetData>
    <row r="1" spans="2:10"/>
    <row r="2" spans="2:10"/>
    <row r="3" spans="2:10"/>
    <row r="4" spans="2:10"/>
    <row r="5" spans="2:10" ht="18.75">
      <c r="B5" s="87"/>
      <c r="C5" s="144" t="s">
        <v>110</v>
      </c>
      <c r="D5" s="144"/>
      <c r="E5" s="144"/>
      <c r="F5" s="144"/>
      <c r="G5" s="144"/>
      <c r="H5" s="144"/>
    </row>
    <row r="6" spans="2:10"/>
    <row r="7" spans="2:10" ht="19.5">
      <c r="C7" s="60" t="str">
        <f ca="1">+RPP_2015!B4</f>
        <v>ESTADO:</v>
      </c>
      <c r="D7" s="61" t="str">
        <f ca="1">+RPP_2015!C4</f>
        <v>COLIMA</v>
      </c>
      <c r="E7" s="62"/>
      <c r="F7" s="50"/>
      <c r="G7" s="50"/>
    </row>
    <row r="8" spans="2:10" ht="19.5">
      <c r="C8" s="60" t="s">
        <v>77</v>
      </c>
      <c r="D8" s="63" t="s">
        <v>122</v>
      </c>
      <c r="E8" s="64"/>
      <c r="F8" s="50"/>
      <c r="G8" s="50"/>
    </row>
    <row r="9" spans="2:10" ht="20.25" thickBot="1">
      <c r="C9" s="60"/>
      <c r="D9" s="79"/>
      <c r="E9" s="50"/>
      <c r="F9" s="50"/>
      <c r="G9" s="50"/>
    </row>
    <row r="10" spans="2:10" ht="19.5" customHeight="1" thickBot="1">
      <c r="C10" s="145" t="s">
        <v>102</v>
      </c>
      <c r="D10" s="146"/>
      <c r="E10" s="146"/>
      <c r="F10" s="146"/>
      <c r="G10" s="146"/>
      <c r="H10" s="147"/>
    </row>
    <row r="11" spans="2:10" ht="15.75" thickBot="1"/>
    <row r="12" spans="2:10" ht="65.25" customHeight="1">
      <c r="C12" s="97" t="s">
        <v>78</v>
      </c>
      <c r="D12" s="98" t="s">
        <v>92</v>
      </c>
      <c r="E12" s="98" t="s">
        <v>108</v>
      </c>
      <c r="F12" s="98" t="s">
        <v>91</v>
      </c>
      <c r="G12" s="99" t="s">
        <v>101</v>
      </c>
      <c r="H12" s="100" t="s">
        <v>107</v>
      </c>
    </row>
    <row r="13" spans="2:10">
      <c r="C13" s="66" t="s">
        <v>80</v>
      </c>
      <c r="D13" s="51" t="s">
        <v>95</v>
      </c>
      <c r="E13" s="77">
        <f ca="1">+FIGURAS_ENERO!E13</f>
        <v>7.0208066666666671</v>
      </c>
      <c r="F13" s="56">
        <v>8</v>
      </c>
      <c r="G13" s="77">
        <f>+F13-E13</f>
        <v>0.97919333333333292</v>
      </c>
      <c r="H13" s="67">
        <v>65250</v>
      </c>
      <c r="I13" s="49"/>
      <c r="J13" s="49"/>
    </row>
    <row r="14" spans="2:10">
      <c r="C14" s="68" t="s">
        <v>81</v>
      </c>
      <c r="D14" s="52" t="s">
        <v>95</v>
      </c>
      <c r="E14" s="78">
        <f ca="1">+FIGURAS_ENERO!E14</f>
        <v>12</v>
      </c>
      <c r="F14" s="57">
        <v>11</v>
      </c>
      <c r="G14" s="78">
        <f>+F14-E14</f>
        <v>-1</v>
      </c>
      <c r="H14" s="69">
        <f>90200+6600</f>
        <v>96800</v>
      </c>
      <c r="I14" s="49"/>
      <c r="J14" s="49"/>
    </row>
    <row r="15" spans="2:10" ht="15" customHeight="1">
      <c r="C15" s="66" t="s">
        <v>82</v>
      </c>
      <c r="D15" s="51" t="s">
        <v>95</v>
      </c>
      <c r="E15" s="77">
        <f ca="1">+FIGURAS_ENERO!E15</f>
        <v>0</v>
      </c>
      <c r="F15" s="56">
        <v>0</v>
      </c>
      <c r="G15" s="77">
        <f t="shared" ref="G15:G24" si="0">+F15-E15</f>
        <v>0</v>
      </c>
      <c r="H15" s="67">
        <v>0</v>
      </c>
      <c r="I15" s="49"/>
      <c r="J15" s="49"/>
    </row>
    <row r="16" spans="2:10">
      <c r="C16" s="68" t="s">
        <v>83</v>
      </c>
      <c r="D16" s="52" t="s">
        <v>96</v>
      </c>
      <c r="E16" s="78">
        <f ca="1">+FIGURAS_ENERO!E16</f>
        <v>4</v>
      </c>
      <c r="F16" s="57">
        <v>0</v>
      </c>
      <c r="G16" s="78">
        <f t="shared" si="0"/>
        <v>-4</v>
      </c>
      <c r="H16" s="69">
        <v>0</v>
      </c>
      <c r="I16" s="49"/>
      <c r="J16" s="49"/>
    </row>
    <row r="17" spans="3:10">
      <c r="C17" s="66" t="s">
        <v>84</v>
      </c>
      <c r="D17" s="51" t="s">
        <v>96</v>
      </c>
      <c r="E17" s="77">
        <f ca="1">+FIGURAS_ENERO!E17</f>
        <v>4</v>
      </c>
      <c r="F17" s="56">
        <v>0</v>
      </c>
      <c r="G17" s="77">
        <f t="shared" si="0"/>
        <v>-4</v>
      </c>
      <c r="H17" s="67"/>
      <c r="I17" s="49"/>
      <c r="J17" s="49"/>
    </row>
    <row r="18" spans="3:10">
      <c r="C18" s="68" t="s">
        <v>85</v>
      </c>
      <c r="D18" s="52" t="s">
        <v>96</v>
      </c>
      <c r="E18" s="78">
        <f ca="1">+FIGURAS_ENERO!E18</f>
        <v>4</v>
      </c>
      <c r="F18" s="57">
        <v>4</v>
      </c>
      <c r="G18" s="78">
        <f t="shared" si="0"/>
        <v>0</v>
      </c>
      <c r="H18" s="69">
        <v>36000</v>
      </c>
      <c r="I18" s="49"/>
      <c r="J18" s="49"/>
    </row>
    <row r="19" spans="3:10">
      <c r="C19" s="66" t="s">
        <v>93</v>
      </c>
      <c r="D19" s="51" t="s">
        <v>94</v>
      </c>
      <c r="E19" s="77">
        <f ca="1">+FIGURAS_ENERO!E19</f>
        <v>26</v>
      </c>
      <c r="F19" s="56">
        <v>17</v>
      </c>
      <c r="G19" s="77">
        <f t="shared" si="0"/>
        <v>-9</v>
      </c>
      <c r="H19" s="67">
        <f>14100+150750</f>
        <v>164850</v>
      </c>
      <c r="I19" s="50"/>
      <c r="J19" s="50"/>
    </row>
    <row r="20" spans="3:10">
      <c r="C20" s="68" t="s">
        <v>86</v>
      </c>
      <c r="D20" s="52" t="s">
        <v>97</v>
      </c>
      <c r="E20" s="78">
        <f ca="1">+FIGURAS_ENERO!E20</f>
        <v>4</v>
      </c>
      <c r="F20" s="57">
        <v>4</v>
      </c>
      <c r="G20" s="78">
        <f t="shared" si="0"/>
        <v>0</v>
      </c>
      <c r="H20" s="69">
        <v>40000</v>
      </c>
      <c r="I20" s="50"/>
      <c r="J20" s="50"/>
    </row>
    <row r="21" spans="3:10">
      <c r="C21" s="66" t="s">
        <v>87</v>
      </c>
      <c r="D21" s="51" t="s">
        <v>97</v>
      </c>
      <c r="E21" s="77">
        <f ca="1">+FIGURAS_ENERO!E21</f>
        <v>4</v>
      </c>
      <c r="F21" s="56">
        <v>17</v>
      </c>
      <c r="G21" s="77">
        <f t="shared" si="0"/>
        <v>13</v>
      </c>
      <c r="H21" s="67">
        <f>100400-6600</f>
        <v>93800</v>
      </c>
      <c r="I21" s="50"/>
      <c r="J21" s="50"/>
    </row>
    <row r="22" spans="3:10">
      <c r="C22" s="68" t="s">
        <v>88</v>
      </c>
      <c r="D22" s="52" t="s">
        <v>98</v>
      </c>
      <c r="E22" s="78">
        <f ca="1">+FIGURAS_ENERO!E22</f>
        <v>0</v>
      </c>
      <c r="F22" s="57">
        <v>0</v>
      </c>
      <c r="G22" s="78">
        <f t="shared" si="0"/>
        <v>0</v>
      </c>
      <c r="H22" s="69">
        <v>0</v>
      </c>
    </row>
    <row r="23" spans="3:10">
      <c r="C23" s="66" t="s">
        <v>89</v>
      </c>
      <c r="D23" s="51" t="s">
        <v>98</v>
      </c>
      <c r="E23" s="77">
        <f ca="1">+FIGURAS_ENERO!E23</f>
        <v>9.25</v>
      </c>
      <c r="F23" s="56">
        <v>0</v>
      </c>
      <c r="G23" s="77">
        <f t="shared" si="0"/>
        <v>-9.25</v>
      </c>
      <c r="H23" s="67">
        <v>0</v>
      </c>
    </row>
    <row r="24" spans="3:10">
      <c r="C24" s="68" t="s">
        <v>90</v>
      </c>
      <c r="D24" s="52" t="s">
        <v>98</v>
      </c>
      <c r="E24" s="78">
        <f ca="1">+FIGURAS_ENERO!E24</f>
        <v>9.25</v>
      </c>
      <c r="F24" s="57">
        <v>0</v>
      </c>
      <c r="G24" s="78">
        <f t="shared" si="0"/>
        <v>-9.25</v>
      </c>
      <c r="H24" s="69">
        <v>0</v>
      </c>
    </row>
    <row r="25" spans="3:10" ht="15.75" thickBot="1">
      <c r="C25" s="70" t="s">
        <v>99</v>
      </c>
      <c r="D25" s="71"/>
      <c r="E25" s="72">
        <f>+SUM(E13:E24)</f>
        <v>83.520806666666658</v>
      </c>
      <c r="F25" s="72">
        <f>+SUM(F13:F24)</f>
        <v>61</v>
      </c>
      <c r="G25" s="72">
        <f>+SUM(G13:G24)</f>
        <v>-22.520806666666665</v>
      </c>
      <c r="H25" s="73">
        <f>+SUM(H13:H24)</f>
        <v>496700</v>
      </c>
    </row>
    <row r="26" spans="3:10" ht="15.75" thickBot="1"/>
    <row r="27" spans="3:10" ht="20.25" thickBot="1">
      <c r="C27" s="145" t="s">
        <v>103</v>
      </c>
      <c r="D27" s="146"/>
      <c r="E27" s="146"/>
      <c r="F27" s="146"/>
      <c r="G27" s="146"/>
      <c r="H27" s="147"/>
    </row>
    <row r="28" spans="3:10" ht="15.75" thickBot="1"/>
    <row r="29" spans="3:10" ht="25.5">
      <c r="C29" s="97" t="s">
        <v>105</v>
      </c>
      <c r="D29" s="98" t="s">
        <v>109</v>
      </c>
      <c r="E29" s="98" t="s">
        <v>104</v>
      </c>
      <c r="F29" s="100" t="s">
        <v>106</v>
      </c>
    </row>
    <row r="30" spans="3:10">
      <c r="C30" s="82"/>
      <c r="D30" s="80"/>
      <c r="E30" s="88">
        <v>0</v>
      </c>
      <c r="F30" s="67">
        <v>0</v>
      </c>
    </row>
    <row r="31" spans="3:10">
      <c r="C31" s="83"/>
      <c r="D31" s="81"/>
      <c r="E31" s="89">
        <v>0</v>
      </c>
      <c r="F31" s="69">
        <v>0</v>
      </c>
    </row>
    <row r="32" spans="3:10">
      <c r="C32" s="82"/>
      <c r="D32" s="80"/>
      <c r="E32" s="88">
        <v>0</v>
      </c>
      <c r="F32" s="67">
        <v>0</v>
      </c>
    </row>
    <row r="33" spans="3:8">
      <c r="C33" s="83"/>
      <c r="D33" s="81"/>
      <c r="E33" s="89">
        <v>0</v>
      </c>
      <c r="F33" s="69">
        <v>0</v>
      </c>
    </row>
    <row r="34" spans="3:8">
      <c r="C34" s="82"/>
      <c r="D34" s="80"/>
      <c r="E34" s="88">
        <v>0</v>
      </c>
      <c r="F34" s="67">
        <v>0</v>
      </c>
    </row>
    <row r="35" spans="3:8">
      <c r="C35" s="83"/>
      <c r="D35" s="81"/>
      <c r="E35" s="89">
        <v>0</v>
      </c>
      <c r="F35" s="69">
        <v>0</v>
      </c>
    </row>
    <row r="36" spans="3:8">
      <c r="C36" s="82"/>
      <c r="D36" s="80"/>
      <c r="E36" s="88">
        <v>0</v>
      </c>
      <c r="F36" s="67">
        <v>0</v>
      </c>
    </row>
    <row r="37" spans="3:8" ht="15.75" thickBot="1">
      <c r="C37" s="70" t="s">
        <v>99</v>
      </c>
      <c r="D37" s="84"/>
      <c r="E37" s="85">
        <f>+SUM(E30:E36)</f>
        <v>0</v>
      </c>
      <c r="F37" s="86">
        <f>+SUM(F30:F36)</f>
        <v>0</v>
      </c>
    </row>
    <row r="38" spans="3:8" ht="15.75" thickBot="1"/>
    <row r="39" spans="3:8" ht="20.25" thickBot="1">
      <c r="C39" s="145" t="s">
        <v>111</v>
      </c>
      <c r="D39" s="146"/>
      <c r="E39" s="146"/>
      <c r="F39" s="146"/>
      <c r="G39" s="146"/>
      <c r="H39" s="147"/>
    </row>
    <row r="40" spans="3:8" ht="15.75" thickBot="1"/>
    <row r="41" spans="3:8" ht="25.5">
      <c r="C41" s="97" t="s">
        <v>105</v>
      </c>
      <c r="D41" s="98" t="s">
        <v>109</v>
      </c>
      <c r="E41" s="98" t="s">
        <v>112</v>
      </c>
      <c r="F41" s="100" t="s">
        <v>106</v>
      </c>
    </row>
    <row r="42" spans="3:8">
      <c r="C42" s="66" t="s">
        <v>113</v>
      </c>
      <c r="D42" s="51" t="s">
        <v>94</v>
      </c>
      <c r="E42" s="56">
        <v>233</v>
      </c>
      <c r="F42" s="67">
        <v>485750</v>
      </c>
    </row>
    <row r="43" spans="3:8">
      <c r="C43" s="68" t="s">
        <v>114</v>
      </c>
      <c r="D43" s="52" t="s">
        <v>94</v>
      </c>
      <c r="E43" s="57">
        <v>0</v>
      </c>
      <c r="F43" s="69">
        <v>0</v>
      </c>
    </row>
    <row r="44" spans="3:8">
      <c r="C44" s="66" t="s">
        <v>115</v>
      </c>
      <c r="D44" s="51" t="s">
        <v>98</v>
      </c>
      <c r="E44" s="56">
        <v>22</v>
      </c>
      <c r="F44" s="67">
        <v>96249</v>
      </c>
    </row>
    <row r="45" spans="3:8">
      <c r="C45" s="68" t="s">
        <v>116</v>
      </c>
      <c r="D45" s="52" t="s">
        <v>98</v>
      </c>
      <c r="E45" s="57">
        <v>3</v>
      </c>
      <c r="F45" s="69">
        <v>15681</v>
      </c>
    </row>
    <row r="46" spans="3:8">
      <c r="C46" s="66" t="s">
        <v>117</v>
      </c>
      <c r="D46" s="51" t="s">
        <v>98</v>
      </c>
      <c r="E46" s="56">
        <v>3</v>
      </c>
      <c r="F46" s="67">
        <v>15365</v>
      </c>
    </row>
    <row r="47" spans="3:8">
      <c r="C47" s="68" t="s">
        <v>118</v>
      </c>
      <c r="D47" s="52" t="s">
        <v>98</v>
      </c>
      <c r="E47" s="57">
        <v>0</v>
      </c>
      <c r="F47" s="69">
        <v>0</v>
      </c>
    </row>
    <row r="48" spans="3:8">
      <c r="C48" s="66" t="s">
        <v>119</v>
      </c>
      <c r="D48" s="51" t="s">
        <v>98</v>
      </c>
      <c r="E48" s="56">
        <v>0</v>
      </c>
      <c r="F48" s="67">
        <v>0</v>
      </c>
    </row>
    <row r="49" spans="3:8">
      <c r="C49" s="68" t="s">
        <v>120</v>
      </c>
      <c r="D49" s="52" t="s">
        <v>98</v>
      </c>
      <c r="E49" s="57">
        <v>7</v>
      </c>
      <c r="F49" s="69">
        <v>27605</v>
      </c>
    </row>
    <row r="50" spans="3:8" ht="15.75" thickBot="1">
      <c r="C50" s="70" t="s">
        <v>99</v>
      </c>
      <c r="D50" s="84"/>
      <c r="E50" s="85">
        <f>+SUM(E42:E49)</f>
        <v>268</v>
      </c>
      <c r="F50" s="86">
        <f>+SUM(F42:F49)</f>
        <v>640650</v>
      </c>
    </row>
    <row r="51" spans="3:8" ht="15.75" thickBot="1"/>
    <row r="52" spans="3:8" ht="20.25" thickBot="1">
      <c r="C52" s="145" t="s">
        <v>121</v>
      </c>
      <c r="D52" s="146"/>
      <c r="E52" s="146"/>
      <c r="F52" s="146"/>
      <c r="G52" s="146"/>
      <c r="H52" s="147"/>
    </row>
    <row r="53" spans="3:8" ht="15.75" thickBot="1"/>
    <row r="54" spans="3:8" ht="25.5">
      <c r="C54" s="97" t="s">
        <v>105</v>
      </c>
      <c r="D54" s="98" t="s">
        <v>109</v>
      </c>
      <c r="E54" s="98" t="s">
        <v>104</v>
      </c>
      <c r="F54" s="100" t="s">
        <v>106</v>
      </c>
    </row>
    <row r="55" spans="3:8">
      <c r="C55" s="82" t="s">
        <v>141</v>
      </c>
      <c r="D55" s="80" t="s">
        <v>98</v>
      </c>
      <c r="E55" s="88">
        <v>24</v>
      </c>
      <c r="F55" s="67">
        <v>105651</v>
      </c>
    </row>
    <row r="56" spans="3:8">
      <c r="C56" s="83" t="s">
        <v>142</v>
      </c>
      <c r="D56" s="81" t="s">
        <v>98</v>
      </c>
      <c r="E56" s="89">
        <v>8</v>
      </c>
      <c r="F56" s="69">
        <v>30151</v>
      </c>
    </row>
    <row r="57" spans="3:8">
      <c r="C57" s="82" t="s">
        <v>143</v>
      </c>
      <c r="D57" s="80" t="s">
        <v>144</v>
      </c>
      <c r="E57" s="88">
        <v>46</v>
      </c>
      <c r="F57" s="67">
        <f>29215-195-515</f>
        <v>28505</v>
      </c>
    </row>
    <row r="58" spans="3:8">
      <c r="C58" s="83" t="s">
        <v>145</v>
      </c>
      <c r="D58" s="81" t="s">
        <v>94</v>
      </c>
      <c r="E58" s="89">
        <v>11</v>
      </c>
      <c r="F58" s="69">
        <v>11855</v>
      </c>
    </row>
    <row r="59" spans="3:8">
      <c r="C59" s="82" t="s">
        <v>146</v>
      </c>
      <c r="D59" s="80" t="s">
        <v>94</v>
      </c>
      <c r="E59" s="88">
        <v>26</v>
      </c>
      <c r="F59" s="67">
        <v>11440</v>
      </c>
    </row>
    <row r="60" spans="3:8">
      <c r="C60" s="83" t="s">
        <v>147</v>
      </c>
      <c r="D60" s="81" t="s">
        <v>94</v>
      </c>
      <c r="E60" s="89">
        <v>81</v>
      </c>
      <c r="F60" s="69">
        <v>37200</v>
      </c>
    </row>
    <row r="61" spans="3:8">
      <c r="C61" s="82" t="s">
        <v>148</v>
      </c>
      <c r="D61" s="80" t="s">
        <v>94</v>
      </c>
      <c r="E61" s="88">
        <v>10</v>
      </c>
      <c r="F61" s="67">
        <f>7200-1500</f>
        <v>5700</v>
      </c>
    </row>
    <row r="62" spans="3:8" ht="15.75" thickBot="1">
      <c r="C62" s="70" t="s">
        <v>99</v>
      </c>
      <c r="D62" s="84"/>
      <c r="E62" s="85">
        <f>+SUM(E55:E61)</f>
        <v>206</v>
      </c>
      <c r="F62" s="86">
        <f>+SUM(F55:F61)</f>
        <v>230502</v>
      </c>
    </row>
    <row r="63" spans="3:8" ht="15.75" thickBot="1"/>
    <row r="64" spans="3:8" ht="19.5" customHeight="1" thickBot="1">
      <c r="C64" s="145" t="s">
        <v>124</v>
      </c>
      <c r="D64" s="146"/>
      <c r="E64" s="146"/>
      <c r="F64" s="146"/>
      <c r="G64" s="146"/>
      <c r="H64" s="147"/>
    </row>
    <row r="65" spans="3:6" ht="21.95" customHeight="1" thickBot="1"/>
    <row r="66" spans="3:6" ht="21.95" customHeight="1">
      <c r="C66" s="97" t="s">
        <v>105</v>
      </c>
      <c r="D66" s="98" t="s">
        <v>109</v>
      </c>
      <c r="E66" s="98" t="s">
        <v>104</v>
      </c>
      <c r="F66" s="100" t="s">
        <v>106</v>
      </c>
    </row>
    <row r="67" spans="3:6" ht="21.95" customHeight="1">
      <c r="C67" s="82"/>
      <c r="D67" s="80"/>
      <c r="E67" s="88">
        <v>0</v>
      </c>
      <c r="F67" s="67">
        <v>0</v>
      </c>
    </row>
    <row r="68" spans="3:6" ht="21.95" customHeight="1">
      <c r="C68" s="83"/>
      <c r="D68" s="81"/>
      <c r="E68" s="89">
        <v>0</v>
      </c>
      <c r="F68" s="69">
        <v>0</v>
      </c>
    </row>
    <row r="69" spans="3:6" ht="21.95" customHeight="1">
      <c r="C69" s="82"/>
      <c r="D69" s="80"/>
      <c r="E69" s="88">
        <v>0</v>
      </c>
      <c r="F69" s="67">
        <v>0</v>
      </c>
    </row>
    <row r="70" spans="3:6" ht="21.95" customHeight="1">
      <c r="C70" s="83"/>
      <c r="D70" s="81"/>
      <c r="E70" s="89">
        <v>0</v>
      </c>
      <c r="F70" s="69">
        <v>0</v>
      </c>
    </row>
    <row r="71" spans="3:6" ht="21.95" customHeight="1">
      <c r="C71" s="82"/>
      <c r="D71" s="80"/>
      <c r="E71" s="88">
        <v>0</v>
      </c>
      <c r="F71" s="67">
        <v>0</v>
      </c>
    </row>
    <row r="72" spans="3:6" ht="21.95" customHeight="1">
      <c r="C72" s="83"/>
      <c r="D72" s="81"/>
      <c r="E72" s="89">
        <v>0</v>
      </c>
      <c r="F72" s="69">
        <v>0</v>
      </c>
    </row>
    <row r="73" spans="3:6" ht="21.95" customHeight="1">
      <c r="C73" s="82"/>
      <c r="D73" s="80"/>
      <c r="E73" s="88">
        <v>0</v>
      </c>
      <c r="F73" s="67">
        <v>0</v>
      </c>
    </row>
    <row r="74" spans="3:6" ht="21.95" customHeight="1">
      <c r="C74" s="83"/>
      <c r="D74" s="81"/>
      <c r="E74" s="89">
        <v>0</v>
      </c>
      <c r="F74" s="69">
        <v>0</v>
      </c>
    </row>
    <row r="75" spans="3:6" ht="21.95" customHeight="1">
      <c r="C75" s="82"/>
      <c r="D75" s="80"/>
      <c r="E75" s="88">
        <v>0</v>
      </c>
      <c r="F75" s="67">
        <v>0</v>
      </c>
    </row>
    <row r="76" spans="3:6" ht="21.95" customHeight="1">
      <c r="C76" s="83"/>
      <c r="D76" s="81"/>
      <c r="E76" s="89">
        <v>0</v>
      </c>
      <c r="F76" s="69">
        <v>0</v>
      </c>
    </row>
    <row r="77" spans="3:6" ht="21.95" customHeight="1">
      <c r="C77" s="82"/>
      <c r="D77" s="80"/>
      <c r="E77" s="88">
        <v>0</v>
      </c>
      <c r="F77" s="67">
        <v>0</v>
      </c>
    </row>
    <row r="78" spans="3:6" ht="21.95" customHeight="1">
      <c r="C78" s="83"/>
      <c r="D78" s="81"/>
      <c r="E78" s="89">
        <v>0</v>
      </c>
      <c r="F78" s="69">
        <v>0</v>
      </c>
    </row>
    <row r="79" spans="3:6" ht="21.95" customHeight="1" thickBot="1">
      <c r="C79" s="70" t="s">
        <v>99</v>
      </c>
      <c r="D79" s="84"/>
      <c r="E79" s="85">
        <f>+SUM(E67:E78)</f>
        <v>0</v>
      </c>
      <c r="F79" s="86">
        <f>+SUM(F67:F78)</f>
        <v>0</v>
      </c>
    </row>
    <row r="80" spans="3:6"/>
    <row r="81" spans="2:8" ht="15.75" thickBot="1">
      <c r="E81" s="59"/>
      <c r="F81" s="59"/>
      <c r="G81" s="59"/>
    </row>
    <row r="82" spans="2:8" ht="19.5">
      <c r="B82" s="148" t="s">
        <v>100</v>
      </c>
      <c r="C82" s="149"/>
      <c r="D82" s="149"/>
      <c r="E82" s="149"/>
      <c r="F82" s="149"/>
      <c r="G82" s="149"/>
      <c r="H82" s="150"/>
    </row>
    <row r="83" spans="2:8">
      <c r="B83" s="95">
        <v>1</v>
      </c>
      <c r="C83" s="137" t="s">
        <v>139</v>
      </c>
      <c r="D83" s="137"/>
      <c r="E83" s="137"/>
      <c r="F83" s="137"/>
      <c r="G83" s="137"/>
      <c r="H83" s="138"/>
    </row>
    <row r="84" spans="2:8">
      <c r="B84" s="95">
        <v>2</v>
      </c>
      <c r="C84" s="137"/>
      <c r="D84" s="137"/>
      <c r="E84" s="137"/>
      <c r="F84" s="137"/>
      <c r="G84" s="137"/>
      <c r="H84" s="138"/>
    </row>
    <row r="85" spans="2:8">
      <c r="B85" s="95">
        <v>3</v>
      </c>
      <c r="C85" s="137"/>
      <c r="D85" s="137"/>
      <c r="E85" s="137"/>
      <c r="F85" s="137"/>
      <c r="G85" s="137"/>
      <c r="H85" s="138"/>
    </row>
    <row r="86" spans="2:8">
      <c r="B86" s="95">
        <v>4</v>
      </c>
      <c r="C86" s="137"/>
      <c r="D86" s="137"/>
      <c r="E86" s="137"/>
      <c r="F86" s="137"/>
      <c r="G86" s="137"/>
      <c r="H86" s="138"/>
    </row>
    <row r="87" spans="2:8">
      <c r="B87" s="95">
        <v>5</v>
      </c>
      <c r="C87" s="137"/>
      <c r="D87" s="137"/>
      <c r="E87" s="137"/>
      <c r="F87" s="137"/>
      <c r="G87" s="137"/>
      <c r="H87" s="138"/>
    </row>
    <row r="88" spans="2:8">
      <c r="B88" s="95">
        <v>6</v>
      </c>
      <c r="C88" s="137"/>
      <c r="D88" s="137"/>
      <c r="E88" s="137"/>
      <c r="F88" s="137"/>
      <c r="G88" s="137"/>
      <c r="H88" s="138"/>
    </row>
    <row r="89" spans="2:8">
      <c r="B89" s="95">
        <v>7</v>
      </c>
      <c r="C89" s="137"/>
      <c r="D89" s="137"/>
      <c r="E89" s="137"/>
      <c r="F89" s="137"/>
      <c r="G89" s="137"/>
      <c r="H89" s="138"/>
    </row>
    <row r="90" spans="2:8">
      <c r="B90" s="95">
        <v>8</v>
      </c>
      <c r="C90" s="137"/>
      <c r="D90" s="137"/>
      <c r="E90" s="137"/>
      <c r="F90" s="137"/>
      <c r="G90" s="137"/>
      <c r="H90" s="138"/>
    </row>
    <row r="91" spans="2:8">
      <c r="B91" s="95">
        <v>9</v>
      </c>
      <c r="C91" s="137"/>
      <c r="D91" s="137"/>
      <c r="E91" s="137"/>
      <c r="F91" s="137"/>
      <c r="G91" s="137"/>
      <c r="H91" s="138"/>
    </row>
    <row r="92" spans="2:8" ht="15.75" thickBot="1">
      <c r="B92" s="96">
        <v>10</v>
      </c>
      <c r="C92" s="142"/>
      <c r="D92" s="142"/>
      <c r="E92" s="142"/>
      <c r="F92" s="142"/>
      <c r="G92" s="142"/>
      <c r="H92" s="143"/>
    </row>
    <row r="93" spans="2:8"/>
    <row r="94" spans="2:8" ht="19.5">
      <c r="C94" s="55" t="s">
        <v>75</v>
      </c>
      <c r="D94" s="54"/>
    </row>
    <row r="95" spans="2:8">
      <c r="C95" s="4"/>
      <c r="D95" s="4"/>
    </row>
    <row r="96" spans="2:8">
      <c r="C96" s="4"/>
      <c r="D96" s="4"/>
    </row>
    <row r="97" spans="3:4">
      <c r="C97" s="4"/>
      <c r="D97" s="4"/>
    </row>
    <row r="98" spans="3:4">
      <c r="C98" s="4"/>
      <c r="D98" s="4"/>
    </row>
    <row r="99" spans="3:4" ht="21">
      <c r="C99" s="94" t="s">
        <v>149</v>
      </c>
      <c r="D99" s="58"/>
    </row>
    <row r="100" spans="3:4">
      <c r="C100" s="53" t="s">
        <v>76</v>
      </c>
      <c r="D100" s="53"/>
    </row>
    <row r="101" spans="3:4"/>
    <row r="102" spans="3:4"/>
    <row r="103" spans="3:4" hidden="1"/>
    <row r="104" spans="3:4" hidden="1"/>
    <row r="105" spans="3:4" hidden="1"/>
    <row r="106" spans="3:4" hidden="1"/>
    <row r="107" spans="3:4" hidden="1"/>
    <row r="108" spans="3:4" hidden="1"/>
    <row r="109" spans="3:4" hidden="1"/>
  </sheetData>
  <sheetProtection sheet="1" objects="1" scenarios="1"/>
  <mergeCells count="17">
    <mergeCell ref="C92:H92"/>
    <mergeCell ref="C87:H87"/>
    <mergeCell ref="C5:H5"/>
    <mergeCell ref="C10:H10"/>
    <mergeCell ref="C27:H27"/>
    <mergeCell ref="C39:H39"/>
    <mergeCell ref="C52:H52"/>
    <mergeCell ref="C91:H91"/>
    <mergeCell ref="C64:H64"/>
    <mergeCell ref="C90:H90"/>
    <mergeCell ref="C84:H84"/>
    <mergeCell ref="C85:H85"/>
    <mergeCell ref="B82:H82"/>
    <mergeCell ref="C83:H83"/>
    <mergeCell ref="C88:H88"/>
    <mergeCell ref="C89:H89"/>
    <mergeCell ref="C86:H86"/>
  </mergeCells>
  <phoneticPr fontId="0" type="noConversion"/>
  <printOptions horizontalCentered="1" verticalCentered="1"/>
  <pageMargins left="0.70866141732283472" right="0.70866141732283472" top="0.74803149606299213" bottom="0.74803149606299213" header="0.31496062992125984" footer="0.31496062992125984"/>
  <pageSetup scale="40" orientation="portrait" r:id="rId1"/>
  <headerFooter>
    <oddHeader>&amp;C&amp;G</oddHeader>
    <oddFooter>&amp;CFECHA DE ELABORACIÓN: &amp;D</oddFooter>
  </headerFooter>
  <legacyDrawingHF r:id="rId2"/>
</worksheet>
</file>

<file path=xl/worksheets/sheet5.xml><?xml version="1.0" encoding="utf-8"?>
<worksheet xmlns="http://schemas.openxmlformats.org/spreadsheetml/2006/main" xmlns:r="http://schemas.openxmlformats.org/officeDocument/2006/relationships">
  <sheetPr>
    <tabColor theme="9" tint="-0.249977111117893"/>
    <pageSetUpPr fitToPage="1"/>
  </sheetPr>
  <dimension ref="B1:J109"/>
  <sheetViews>
    <sheetView zoomScaleNormal="100" workbookViewId="0">
      <selection activeCell="D98" sqref="D98"/>
    </sheetView>
  </sheetViews>
  <sheetFormatPr baseColWidth="10" defaultColWidth="0" defaultRowHeight="15" zeroHeight="1"/>
  <cols>
    <col min="1" max="1" width="4.5703125" customWidth="1"/>
    <col min="2" max="2" width="3" bestFit="1" customWidth="1"/>
    <col min="3" max="3" width="52" customWidth="1"/>
    <col min="4" max="7" width="20.7109375" customWidth="1"/>
    <col min="8" max="8" width="27.28515625" customWidth="1"/>
    <col min="9" max="9" width="11.42578125" customWidth="1"/>
  </cols>
  <sheetData>
    <row r="1" spans="2:10"/>
    <row r="2" spans="2:10"/>
    <row r="3" spans="2:10"/>
    <row r="4" spans="2:10"/>
    <row r="5" spans="2:10" ht="18.75">
      <c r="B5" s="87"/>
      <c r="C5" s="144" t="s">
        <v>110</v>
      </c>
      <c r="D5" s="144"/>
      <c r="E5" s="144"/>
      <c r="F5" s="144"/>
      <c r="G5" s="144"/>
      <c r="H5" s="144"/>
    </row>
    <row r="6" spans="2:10"/>
    <row r="7" spans="2:10" ht="19.5">
      <c r="C7" s="60" t="str">
        <f ca="1">+RPP_2015!B4</f>
        <v>ESTADO:</v>
      </c>
      <c r="D7" s="61" t="s">
        <v>13</v>
      </c>
      <c r="E7" s="62"/>
      <c r="F7" s="50"/>
      <c r="G7" s="50"/>
    </row>
    <row r="8" spans="2:10" ht="19.5">
      <c r="C8" s="60" t="s">
        <v>77</v>
      </c>
      <c r="D8" s="63" t="s">
        <v>123</v>
      </c>
      <c r="E8" s="64"/>
      <c r="F8" s="50"/>
      <c r="G8" s="50"/>
    </row>
    <row r="9" spans="2:10" ht="20.25" thickBot="1">
      <c r="C9" s="60"/>
      <c r="D9" s="79"/>
      <c r="E9" s="50"/>
      <c r="F9" s="50"/>
      <c r="G9" s="50"/>
    </row>
    <row r="10" spans="2:10" ht="19.5" customHeight="1" thickBot="1">
      <c r="C10" s="145" t="s">
        <v>102</v>
      </c>
      <c r="D10" s="146"/>
      <c r="E10" s="146"/>
      <c r="F10" s="146"/>
      <c r="G10" s="146"/>
      <c r="H10" s="147"/>
    </row>
    <row r="11" spans="2:10" ht="15.75" thickBot="1"/>
    <row r="12" spans="2:10" ht="65.25" customHeight="1">
      <c r="C12" s="65" t="s">
        <v>78</v>
      </c>
      <c r="D12" s="74" t="s">
        <v>92</v>
      </c>
      <c r="E12" s="74" t="s">
        <v>108</v>
      </c>
      <c r="F12" s="74" t="s">
        <v>91</v>
      </c>
      <c r="G12" s="75" t="s">
        <v>101</v>
      </c>
      <c r="H12" s="76" t="s">
        <v>107</v>
      </c>
    </row>
    <row r="13" spans="2:10">
      <c r="C13" s="66" t="s">
        <v>80</v>
      </c>
      <c r="D13" s="51" t="s">
        <v>95</v>
      </c>
      <c r="E13" s="90">
        <v>7.0208066666666671</v>
      </c>
      <c r="F13" s="56">
        <v>8</v>
      </c>
      <c r="G13" s="77">
        <f>+F13-E13</f>
        <v>0.97919333333333292</v>
      </c>
      <c r="H13" s="67">
        <v>54750</v>
      </c>
      <c r="I13" s="49"/>
      <c r="J13" s="49"/>
    </row>
    <row r="14" spans="2:10">
      <c r="C14" s="68" t="s">
        <v>81</v>
      </c>
      <c r="D14" s="52" t="s">
        <v>95</v>
      </c>
      <c r="E14" s="91">
        <v>12</v>
      </c>
      <c r="F14" s="57">
        <v>11</v>
      </c>
      <c r="G14" s="78">
        <f>+F14-E14</f>
        <v>-1</v>
      </c>
      <c r="H14" s="69">
        <v>44000</v>
      </c>
      <c r="I14" s="49"/>
      <c r="J14" s="49"/>
    </row>
    <row r="15" spans="2:10" ht="15" customHeight="1">
      <c r="C15" s="66" t="s">
        <v>82</v>
      </c>
      <c r="D15" s="51" t="s">
        <v>95</v>
      </c>
      <c r="E15" s="90">
        <v>0</v>
      </c>
      <c r="F15" s="56">
        <v>0</v>
      </c>
      <c r="G15" s="77">
        <f t="shared" ref="G15:G24" si="0">+F15-E15</f>
        <v>0</v>
      </c>
      <c r="H15" s="67">
        <v>0</v>
      </c>
      <c r="I15" s="49"/>
      <c r="J15" s="49"/>
    </row>
    <row r="16" spans="2:10">
      <c r="C16" s="68" t="s">
        <v>83</v>
      </c>
      <c r="D16" s="52" t="s">
        <v>96</v>
      </c>
      <c r="E16" s="91">
        <v>4</v>
      </c>
      <c r="F16" s="57">
        <v>0</v>
      </c>
      <c r="G16" s="78">
        <f t="shared" si="0"/>
        <v>-4</v>
      </c>
      <c r="H16" s="69">
        <v>0</v>
      </c>
      <c r="I16" s="49"/>
      <c r="J16" s="49"/>
    </row>
    <row r="17" spans="3:10">
      <c r="C17" s="66" t="s">
        <v>84</v>
      </c>
      <c r="D17" s="51" t="s">
        <v>96</v>
      </c>
      <c r="E17" s="90">
        <v>4</v>
      </c>
      <c r="F17" s="56">
        <v>0</v>
      </c>
      <c r="G17" s="77">
        <f t="shared" si="0"/>
        <v>-4</v>
      </c>
      <c r="H17" s="67">
        <v>0</v>
      </c>
      <c r="I17" s="49"/>
      <c r="J17" s="49"/>
    </row>
    <row r="18" spans="3:10">
      <c r="C18" s="68" t="s">
        <v>85</v>
      </c>
      <c r="D18" s="52" t="s">
        <v>96</v>
      </c>
      <c r="E18" s="91">
        <v>4</v>
      </c>
      <c r="F18" s="57">
        <v>4</v>
      </c>
      <c r="G18" s="78">
        <f t="shared" si="0"/>
        <v>0</v>
      </c>
      <c r="H18" s="69">
        <v>18000</v>
      </c>
      <c r="I18" s="49"/>
      <c r="J18" s="49"/>
    </row>
    <row r="19" spans="3:10">
      <c r="C19" s="66" t="s">
        <v>93</v>
      </c>
      <c r="D19" s="51" t="s">
        <v>94</v>
      </c>
      <c r="E19" s="90">
        <v>26</v>
      </c>
      <c r="F19" s="56">
        <v>23</v>
      </c>
      <c r="G19" s="77">
        <f t="shared" si="0"/>
        <v>-3</v>
      </c>
      <c r="H19" s="67">
        <v>148550</v>
      </c>
      <c r="I19" s="50"/>
      <c r="J19" s="50"/>
    </row>
    <row r="20" spans="3:10">
      <c r="C20" s="68" t="s">
        <v>86</v>
      </c>
      <c r="D20" s="52" t="s">
        <v>97</v>
      </c>
      <c r="E20" s="91">
        <v>4</v>
      </c>
      <c r="F20" s="57">
        <v>4</v>
      </c>
      <c r="G20" s="78">
        <f t="shared" si="0"/>
        <v>0</v>
      </c>
      <c r="H20" s="69">
        <v>20000</v>
      </c>
      <c r="I20" s="50"/>
      <c r="J20" s="50"/>
    </row>
    <row r="21" spans="3:10">
      <c r="C21" s="66" t="s">
        <v>87</v>
      </c>
      <c r="D21" s="51" t="s">
        <v>97</v>
      </c>
      <c r="E21" s="90">
        <v>4</v>
      </c>
      <c r="F21" s="56">
        <v>17</v>
      </c>
      <c r="G21" s="77">
        <f t="shared" si="0"/>
        <v>13</v>
      </c>
      <c r="H21" s="67">
        <v>49000</v>
      </c>
      <c r="I21" s="50"/>
      <c r="J21" s="50"/>
    </row>
    <row r="22" spans="3:10">
      <c r="C22" s="68" t="s">
        <v>88</v>
      </c>
      <c r="D22" s="52" t="s">
        <v>98</v>
      </c>
      <c r="E22" s="91">
        <v>0</v>
      </c>
      <c r="F22" s="57">
        <v>0</v>
      </c>
      <c r="G22" s="78">
        <f t="shared" si="0"/>
        <v>0</v>
      </c>
      <c r="H22" s="69">
        <v>0</v>
      </c>
    </row>
    <row r="23" spans="3:10">
      <c r="C23" s="66" t="s">
        <v>89</v>
      </c>
      <c r="D23" s="51" t="s">
        <v>98</v>
      </c>
      <c r="E23" s="90">
        <v>9.25</v>
      </c>
      <c r="F23" s="56">
        <v>0</v>
      </c>
      <c r="G23" s="77">
        <f t="shared" si="0"/>
        <v>-9.25</v>
      </c>
      <c r="H23" s="67">
        <v>0</v>
      </c>
    </row>
    <row r="24" spans="3:10">
      <c r="C24" s="68" t="s">
        <v>90</v>
      </c>
      <c r="D24" s="52" t="s">
        <v>98</v>
      </c>
      <c r="E24" s="91">
        <v>9.25</v>
      </c>
      <c r="F24" s="57">
        <v>0</v>
      </c>
      <c r="G24" s="78">
        <f t="shared" si="0"/>
        <v>-9.25</v>
      </c>
      <c r="H24" s="69">
        <v>0</v>
      </c>
    </row>
    <row r="25" spans="3:10" ht="15.75" thickBot="1">
      <c r="C25" s="70" t="s">
        <v>99</v>
      </c>
      <c r="D25" s="71"/>
      <c r="E25" s="72">
        <f>+SUM(E13:E24)</f>
        <v>83.520806666666658</v>
      </c>
      <c r="F25" s="72">
        <f>+SUM(F13:F24)</f>
        <v>67</v>
      </c>
      <c r="G25" s="72">
        <f>+SUM(G13:G24)</f>
        <v>-16.520806666666665</v>
      </c>
      <c r="H25" s="73">
        <f>+SUM(H13:H24)</f>
        <v>334300</v>
      </c>
    </row>
    <row r="26" spans="3:10" ht="15.75" thickBot="1"/>
    <row r="27" spans="3:10" ht="20.25" thickBot="1">
      <c r="C27" s="145" t="s">
        <v>103</v>
      </c>
      <c r="D27" s="146"/>
      <c r="E27" s="146"/>
      <c r="F27" s="146"/>
      <c r="G27" s="146"/>
      <c r="H27" s="147"/>
    </row>
    <row r="28" spans="3:10" ht="15.75" thickBot="1"/>
    <row r="29" spans="3:10" ht="25.5">
      <c r="C29" s="65" t="s">
        <v>105</v>
      </c>
      <c r="D29" s="74" t="s">
        <v>109</v>
      </c>
      <c r="E29" s="74" t="s">
        <v>104</v>
      </c>
      <c r="F29" s="76" t="s">
        <v>106</v>
      </c>
    </row>
    <row r="30" spans="3:10">
      <c r="C30" s="82"/>
      <c r="D30" s="80"/>
      <c r="E30" s="88">
        <v>0</v>
      </c>
      <c r="F30" s="67">
        <v>0</v>
      </c>
    </row>
    <row r="31" spans="3:10">
      <c r="C31" s="83"/>
      <c r="D31" s="81"/>
      <c r="E31" s="89">
        <v>0</v>
      </c>
      <c r="F31" s="69">
        <v>0</v>
      </c>
    </row>
    <row r="32" spans="3:10">
      <c r="C32" s="82"/>
      <c r="D32" s="80"/>
      <c r="E32" s="88">
        <v>0</v>
      </c>
      <c r="F32" s="67">
        <v>0</v>
      </c>
    </row>
    <row r="33" spans="3:8">
      <c r="C33" s="83"/>
      <c r="D33" s="81"/>
      <c r="E33" s="89">
        <v>0</v>
      </c>
      <c r="F33" s="69">
        <v>0</v>
      </c>
    </row>
    <row r="34" spans="3:8">
      <c r="C34" s="82"/>
      <c r="D34" s="80"/>
      <c r="E34" s="88">
        <v>0</v>
      </c>
      <c r="F34" s="67">
        <v>0</v>
      </c>
    </row>
    <row r="35" spans="3:8">
      <c r="C35" s="83"/>
      <c r="D35" s="81"/>
      <c r="E35" s="89">
        <v>0</v>
      </c>
      <c r="F35" s="69">
        <v>0</v>
      </c>
    </row>
    <row r="36" spans="3:8">
      <c r="C36" s="82"/>
      <c r="D36" s="80"/>
      <c r="E36" s="88">
        <v>0</v>
      </c>
      <c r="F36" s="67">
        <v>0</v>
      </c>
    </row>
    <row r="37" spans="3:8" ht="15.75" thickBot="1">
      <c r="C37" s="70" t="s">
        <v>99</v>
      </c>
      <c r="D37" s="84"/>
      <c r="E37" s="85">
        <f>+SUM(E30:E36)</f>
        <v>0</v>
      </c>
      <c r="F37" s="86">
        <f>+SUM(F30:F36)</f>
        <v>0</v>
      </c>
    </row>
    <row r="38" spans="3:8" ht="15.75" thickBot="1"/>
    <row r="39" spans="3:8" ht="20.25" thickBot="1">
      <c r="C39" s="145" t="s">
        <v>111</v>
      </c>
      <c r="D39" s="146"/>
      <c r="E39" s="146"/>
      <c r="F39" s="146"/>
      <c r="G39" s="146"/>
      <c r="H39" s="147"/>
    </row>
    <row r="40" spans="3:8" ht="15.75" thickBot="1"/>
    <row r="41" spans="3:8" ht="25.5">
      <c r="C41" s="65" t="s">
        <v>105</v>
      </c>
      <c r="D41" s="74" t="s">
        <v>109</v>
      </c>
      <c r="E41" s="74" t="s">
        <v>112</v>
      </c>
      <c r="F41" s="76" t="s">
        <v>106</v>
      </c>
    </row>
    <row r="42" spans="3:8">
      <c r="C42" s="66" t="s">
        <v>113</v>
      </c>
      <c r="D42" s="51" t="s">
        <v>94</v>
      </c>
      <c r="E42" s="56">
        <v>236</v>
      </c>
      <c r="F42" s="67">
        <v>516240</v>
      </c>
    </row>
    <row r="43" spans="3:8">
      <c r="C43" s="68" t="s">
        <v>114</v>
      </c>
      <c r="D43" s="52" t="s">
        <v>94</v>
      </c>
      <c r="E43" s="57">
        <v>0</v>
      </c>
      <c r="F43" s="69">
        <v>0</v>
      </c>
    </row>
    <row r="44" spans="3:8">
      <c r="C44" s="66" t="s">
        <v>115</v>
      </c>
      <c r="D44" s="51" t="s">
        <v>98</v>
      </c>
      <c r="E44" s="56">
        <v>22</v>
      </c>
      <c r="F44" s="67">
        <v>109515</v>
      </c>
    </row>
    <row r="45" spans="3:8">
      <c r="C45" s="68" t="s">
        <v>116</v>
      </c>
      <c r="D45" s="52" t="s">
        <v>98</v>
      </c>
      <c r="E45" s="57">
        <v>2</v>
      </c>
      <c r="F45" s="69">
        <v>12994</v>
      </c>
    </row>
    <row r="46" spans="3:8">
      <c r="C46" s="66" t="s">
        <v>117</v>
      </c>
      <c r="D46" s="51" t="s">
        <v>98</v>
      </c>
      <c r="E46" s="56">
        <v>2</v>
      </c>
      <c r="F46" s="67">
        <v>13159</v>
      </c>
    </row>
    <row r="47" spans="3:8">
      <c r="C47" s="68" t="s">
        <v>118</v>
      </c>
      <c r="D47" s="52" t="s">
        <v>98</v>
      </c>
      <c r="E47" s="57">
        <v>0</v>
      </c>
      <c r="F47" s="69">
        <v>0</v>
      </c>
    </row>
    <row r="48" spans="3:8">
      <c r="C48" s="66" t="s">
        <v>119</v>
      </c>
      <c r="D48" s="51" t="s">
        <v>98</v>
      </c>
      <c r="E48" s="56">
        <v>0</v>
      </c>
      <c r="F48" s="67">
        <v>0</v>
      </c>
    </row>
    <row r="49" spans="3:8">
      <c r="C49" s="68" t="s">
        <v>120</v>
      </c>
      <c r="D49" s="52" t="s">
        <v>98</v>
      </c>
      <c r="E49" s="57">
        <v>8</v>
      </c>
      <c r="F49" s="69">
        <v>36214</v>
      </c>
    </row>
    <row r="50" spans="3:8" ht="15.75" thickBot="1">
      <c r="C50" s="70" t="s">
        <v>99</v>
      </c>
      <c r="D50" s="84"/>
      <c r="E50" s="85">
        <f>+SUM(E42:E49)</f>
        <v>270</v>
      </c>
      <c r="F50" s="86">
        <f>+SUM(F42:F49)</f>
        <v>688122</v>
      </c>
    </row>
    <row r="51" spans="3:8" ht="15.75" thickBot="1"/>
    <row r="52" spans="3:8" ht="20.25" thickBot="1">
      <c r="C52" s="145" t="s">
        <v>121</v>
      </c>
      <c r="D52" s="146"/>
      <c r="E52" s="146"/>
      <c r="F52" s="146"/>
      <c r="G52" s="146"/>
      <c r="H52" s="147"/>
    </row>
    <row r="53" spans="3:8" ht="15.75" thickBot="1"/>
    <row r="54" spans="3:8" ht="25.5">
      <c r="C54" s="65" t="s">
        <v>105</v>
      </c>
      <c r="D54" s="74" t="s">
        <v>109</v>
      </c>
      <c r="E54" s="74" t="s">
        <v>104</v>
      </c>
      <c r="F54" s="76" t="s">
        <v>106</v>
      </c>
    </row>
    <row r="55" spans="3:8">
      <c r="C55" s="82" t="s">
        <v>141</v>
      </c>
      <c r="D55" s="80" t="s">
        <v>98</v>
      </c>
      <c r="E55" s="88">
        <v>24</v>
      </c>
      <c r="F55" s="67">
        <v>120539</v>
      </c>
    </row>
    <row r="56" spans="3:8">
      <c r="C56" s="83" t="s">
        <v>142</v>
      </c>
      <c r="D56" s="81" t="s">
        <v>98</v>
      </c>
      <c r="E56" s="89">
        <v>8</v>
      </c>
      <c r="F56" s="69">
        <v>34334</v>
      </c>
    </row>
    <row r="57" spans="3:8">
      <c r="C57" s="82" t="s">
        <v>143</v>
      </c>
      <c r="D57" s="80" t="s">
        <v>144</v>
      </c>
      <c r="E57" s="88">
        <v>46</v>
      </c>
      <c r="F57" s="67">
        <f>41975-400</f>
        <v>41575</v>
      </c>
    </row>
    <row r="58" spans="3:8">
      <c r="C58" s="83" t="s">
        <v>145</v>
      </c>
      <c r="D58" s="81" t="s">
        <v>94</v>
      </c>
      <c r="E58" s="89">
        <v>10</v>
      </c>
      <c r="F58" s="69">
        <f>13845-70-175</f>
        <v>13600</v>
      </c>
    </row>
    <row r="59" spans="3:8">
      <c r="C59" s="82" t="s">
        <v>146</v>
      </c>
      <c r="D59" s="80" t="s">
        <v>94</v>
      </c>
      <c r="E59" s="88">
        <v>33</v>
      </c>
      <c r="F59" s="67">
        <v>12400</v>
      </c>
    </row>
    <row r="60" spans="3:8">
      <c r="C60" s="83" t="s">
        <v>147</v>
      </c>
      <c r="D60" s="81" t="s">
        <v>94</v>
      </c>
      <c r="E60" s="89">
        <v>91</v>
      </c>
      <c r="F60" s="69">
        <v>43250</v>
      </c>
    </row>
    <row r="61" spans="3:8">
      <c r="C61" s="82" t="s">
        <v>148</v>
      </c>
      <c r="D61" s="80" t="s">
        <v>94</v>
      </c>
      <c r="E61" s="88">
        <v>9</v>
      </c>
      <c r="F61" s="67">
        <v>6450</v>
      </c>
    </row>
    <row r="62" spans="3:8" ht="15.75" thickBot="1">
      <c r="C62" s="70" t="s">
        <v>99</v>
      </c>
      <c r="D62" s="84"/>
      <c r="E62" s="85">
        <f>+SUM(E55:E61)</f>
        <v>221</v>
      </c>
      <c r="F62" s="86">
        <f>+SUM(F55:F61)</f>
        <v>272148</v>
      </c>
    </row>
    <row r="63" spans="3:8" ht="15.75" thickBot="1"/>
    <row r="64" spans="3:8" ht="19.5" customHeight="1" thickBot="1">
      <c r="C64" s="145" t="s">
        <v>124</v>
      </c>
      <c r="D64" s="146"/>
      <c r="E64" s="146"/>
      <c r="F64" s="146"/>
      <c r="G64" s="146"/>
      <c r="H64" s="147"/>
    </row>
    <row r="65" spans="3:6" ht="21.95" customHeight="1" thickBot="1"/>
    <row r="66" spans="3:6" ht="21.95" customHeight="1">
      <c r="C66" s="65" t="s">
        <v>105</v>
      </c>
      <c r="D66" s="74" t="s">
        <v>109</v>
      </c>
      <c r="E66" s="74" t="s">
        <v>104</v>
      </c>
      <c r="F66" s="76" t="s">
        <v>106</v>
      </c>
    </row>
    <row r="67" spans="3:6" ht="21.95" customHeight="1">
      <c r="C67" s="82"/>
      <c r="D67" s="80"/>
      <c r="E67" s="88">
        <v>0</v>
      </c>
      <c r="F67" s="67">
        <v>0</v>
      </c>
    </row>
    <row r="68" spans="3:6" ht="21.95" customHeight="1">
      <c r="C68" s="83"/>
      <c r="D68" s="81"/>
      <c r="E68" s="89">
        <v>0</v>
      </c>
      <c r="F68" s="69">
        <v>0</v>
      </c>
    </row>
    <row r="69" spans="3:6" ht="21.95" customHeight="1">
      <c r="C69" s="82"/>
      <c r="D69" s="80"/>
      <c r="E69" s="88">
        <v>0</v>
      </c>
      <c r="F69" s="67">
        <v>0</v>
      </c>
    </row>
    <row r="70" spans="3:6" ht="21.95" customHeight="1">
      <c r="C70" s="83"/>
      <c r="D70" s="81"/>
      <c r="E70" s="89">
        <v>0</v>
      </c>
      <c r="F70" s="69">
        <v>0</v>
      </c>
    </row>
    <row r="71" spans="3:6" ht="21.95" customHeight="1">
      <c r="C71" s="82"/>
      <c r="D71" s="80"/>
      <c r="E71" s="88">
        <v>0</v>
      </c>
      <c r="F71" s="67">
        <v>0</v>
      </c>
    </row>
    <row r="72" spans="3:6" ht="21.95" customHeight="1">
      <c r="C72" s="83"/>
      <c r="D72" s="81"/>
      <c r="E72" s="89">
        <v>0</v>
      </c>
      <c r="F72" s="69">
        <v>0</v>
      </c>
    </row>
    <row r="73" spans="3:6" ht="21.95" customHeight="1">
      <c r="C73" s="82"/>
      <c r="D73" s="80"/>
      <c r="E73" s="88">
        <v>0</v>
      </c>
      <c r="F73" s="67">
        <v>0</v>
      </c>
    </row>
    <row r="74" spans="3:6" ht="21.95" customHeight="1">
      <c r="C74" s="83"/>
      <c r="D74" s="81"/>
      <c r="E74" s="89">
        <v>0</v>
      </c>
      <c r="F74" s="69">
        <v>0</v>
      </c>
    </row>
    <row r="75" spans="3:6" ht="21.95" customHeight="1">
      <c r="C75" s="82"/>
      <c r="D75" s="80"/>
      <c r="E75" s="88">
        <v>0</v>
      </c>
      <c r="F75" s="67">
        <v>0</v>
      </c>
    </row>
    <row r="76" spans="3:6" ht="21.95" customHeight="1">
      <c r="C76" s="83"/>
      <c r="D76" s="81"/>
      <c r="E76" s="89">
        <v>0</v>
      </c>
      <c r="F76" s="69">
        <v>0</v>
      </c>
    </row>
    <row r="77" spans="3:6" ht="21.95" customHeight="1">
      <c r="C77" s="82"/>
      <c r="D77" s="80"/>
      <c r="E77" s="88">
        <v>0</v>
      </c>
      <c r="F77" s="67">
        <v>0</v>
      </c>
    </row>
    <row r="78" spans="3:6" ht="21.95" customHeight="1">
      <c r="C78" s="83"/>
      <c r="D78" s="81"/>
      <c r="E78" s="89">
        <v>0</v>
      </c>
      <c r="F78" s="69">
        <v>0</v>
      </c>
    </row>
    <row r="79" spans="3:6" ht="21.95" customHeight="1" thickBot="1">
      <c r="C79" s="70" t="s">
        <v>99</v>
      </c>
      <c r="D79" s="84"/>
      <c r="E79" s="85">
        <f>+SUM(E67:E78)</f>
        <v>0</v>
      </c>
      <c r="F79" s="86">
        <f>+SUM(F67:F78)</f>
        <v>0</v>
      </c>
    </row>
    <row r="80" spans="3:6"/>
    <row r="81" spans="2:8" ht="15.75" thickBot="1">
      <c r="E81" s="59"/>
      <c r="F81" s="59"/>
      <c r="G81" s="59"/>
    </row>
    <row r="82" spans="2:8" ht="19.5">
      <c r="B82" s="151" t="s">
        <v>100</v>
      </c>
      <c r="C82" s="152"/>
      <c r="D82" s="152"/>
      <c r="E82" s="152"/>
      <c r="F82" s="152"/>
      <c r="G82" s="152"/>
      <c r="H82" s="153"/>
    </row>
    <row r="83" spans="2:8">
      <c r="B83" s="95">
        <v>1</v>
      </c>
      <c r="C83" s="137"/>
      <c r="D83" s="137"/>
      <c r="E83" s="137"/>
      <c r="F83" s="137"/>
      <c r="G83" s="137"/>
      <c r="H83" s="138"/>
    </row>
    <row r="84" spans="2:8">
      <c r="B84" s="95">
        <v>2</v>
      </c>
      <c r="C84" s="137"/>
      <c r="D84" s="137"/>
      <c r="E84" s="137"/>
      <c r="F84" s="137"/>
      <c r="G84" s="137"/>
      <c r="H84" s="138"/>
    </row>
    <row r="85" spans="2:8">
      <c r="B85" s="95">
        <v>3</v>
      </c>
      <c r="C85" s="137"/>
      <c r="D85" s="137"/>
      <c r="E85" s="137"/>
      <c r="F85" s="137"/>
      <c r="G85" s="137"/>
      <c r="H85" s="138"/>
    </row>
    <row r="86" spans="2:8">
      <c r="B86" s="95">
        <v>4</v>
      </c>
      <c r="C86" s="137"/>
      <c r="D86" s="137"/>
      <c r="E86" s="137"/>
      <c r="F86" s="137"/>
      <c r="G86" s="137"/>
      <c r="H86" s="138"/>
    </row>
    <row r="87" spans="2:8">
      <c r="B87" s="95">
        <v>5</v>
      </c>
      <c r="C87" s="137"/>
      <c r="D87" s="137"/>
      <c r="E87" s="137"/>
      <c r="F87" s="137"/>
      <c r="G87" s="137"/>
      <c r="H87" s="138"/>
    </row>
    <row r="88" spans="2:8">
      <c r="B88" s="95">
        <v>6</v>
      </c>
      <c r="C88" s="137"/>
      <c r="D88" s="137"/>
      <c r="E88" s="137"/>
      <c r="F88" s="137"/>
      <c r="G88" s="137"/>
      <c r="H88" s="138"/>
    </row>
    <row r="89" spans="2:8">
      <c r="B89" s="95">
        <v>7</v>
      </c>
      <c r="C89" s="137"/>
      <c r="D89" s="137"/>
      <c r="E89" s="137"/>
      <c r="F89" s="137"/>
      <c r="G89" s="137"/>
      <c r="H89" s="138"/>
    </row>
    <row r="90" spans="2:8">
      <c r="B90" s="95">
        <v>8</v>
      </c>
      <c r="C90" s="137"/>
      <c r="D90" s="137"/>
      <c r="E90" s="137"/>
      <c r="F90" s="137"/>
      <c r="G90" s="137"/>
      <c r="H90" s="138"/>
    </row>
    <row r="91" spans="2:8">
      <c r="B91" s="95">
        <v>9</v>
      </c>
      <c r="C91" s="137"/>
      <c r="D91" s="137"/>
      <c r="E91" s="137"/>
      <c r="F91" s="137"/>
      <c r="G91" s="137"/>
      <c r="H91" s="138"/>
    </row>
    <row r="92" spans="2:8" ht="15.75" thickBot="1">
      <c r="B92" s="96">
        <v>10</v>
      </c>
      <c r="C92" s="142"/>
      <c r="D92" s="142"/>
      <c r="E92" s="142"/>
      <c r="F92" s="142"/>
      <c r="G92" s="142"/>
      <c r="H92" s="143"/>
    </row>
    <row r="93" spans="2:8"/>
    <row r="94" spans="2:8" ht="19.5">
      <c r="C94" s="55" t="s">
        <v>75</v>
      </c>
      <c r="D94" s="54"/>
    </row>
    <row r="95" spans="2:8">
      <c r="C95" s="4"/>
      <c r="D95" s="4"/>
    </row>
    <row r="96" spans="2:8">
      <c r="C96" s="4"/>
      <c r="D96" s="4"/>
    </row>
    <row r="97" spans="3:4">
      <c r="C97" s="4"/>
      <c r="D97" s="4"/>
    </row>
    <row r="98" spans="3:4">
      <c r="C98" s="4"/>
      <c r="D98" s="4"/>
    </row>
    <row r="99" spans="3:4" ht="21">
      <c r="C99" s="94" t="s">
        <v>149</v>
      </c>
      <c r="D99" s="58"/>
    </row>
    <row r="100" spans="3:4">
      <c r="C100" s="53" t="s">
        <v>76</v>
      </c>
      <c r="D100" s="53"/>
    </row>
    <row r="101" spans="3:4"/>
    <row r="102" spans="3:4"/>
    <row r="103" spans="3:4" hidden="1"/>
    <row r="104" spans="3:4" hidden="1"/>
    <row r="105" spans="3:4" hidden="1"/>
    <row r="106" spans="3:4" hidden="1"/>
    <row r="107" spans="3:4" hidden="1"/>
    <row r="108" spans="3:4" hidden="1"/>
    <row r="109" spans="3:4" hidden="1"/>
  </sheetData>
  <sheetProtection sheet="1" objects="1" scenarios="1"/>
  <mergeCells count="17">
    <mergeCell ref="C90:H90"/>
    <mergeCell ref="C5:H5"/>
    <mergeCell ref="B82:H82"/>
    <mergeCell ref="C83:H83"/>
    <mergeCell ref="C84:H84"/>
    <mergeCell ref="C91:H91"/>
    <mergeCell ref="C92:H92"/>
    <mergeCell ref="C86:H86"/>
    <mergeCell ref="C87:H87"/>
    <mergeCell ref="C88:H88"/>
    <mergeCell ref="C89:H89"/>
    <mergeCell ref="C85:H85"/>
    <mergeCell ref="C10:H10"/>
    <mergeCell ref="C27:H27"/>
    <mergeCell ref="C39:H39"/>
    <mergeCell ref="C52:H52"/>
    <mergeCell ref="C64:H64"/>
  </mergeCells>
  <phoneticPr fontId="0" type="noConversion"/>
  <printOptions horizontalCentered="1" verticalCentered="1"/>
  <pageMargins left="0.70866141732283472" right="0.70866141732283472" top="0.74803149606299213" bottom="0.74803149606299213" header="0.31496062992125984" footer="0.31496062992125984"/>
  <pageSetup scale="40" orientation="portrait" r:id="rId1"/>
  <headerFooter>
    <oddHeader>&amp;C&amp;G</oddHeader>
    <oddFooter>&amp;CFECHA DE ELABORACIÓN: &amp;D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EDOS</vt:lpstr>
      <vt:lpstr>RPP_2015</vt:lpstr>
      <vt:lpstr>FIGURAS_ENERO</vt:lpstr>
      <vt:lpstr>FIGURAS_FEBRERO</vt:lpstr>
      <vt:lpstr>FIGURAS_MARZO</vt:lpstr>
      <vt:lpstr>PERIODOS</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MBernal</dc:creator>
  <cp:lastModifiedBy>Lino</cp:lastModifiedBy>
  <cp:lastPrinted>2015-04-24T18:55:09Z</cp:lastPrinted>
  <dcterms:created xsi:type="dcterms:W3CDTF">2014-04-08T22:12:30Z</dcterms:created>
  <dcterms:modified xsi:type="dcterms:W3CDTF">2015-04-28T16:08:27Z</dcterms:modified>
</cp:coreProperties>
</file>